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J:\Decentralisatie_Jeugd\REGIONAAL\Midden IJssel - Oost Veluwe\Organisatie en Bedrijfsvoering\Communicatie\Website (bewaren)\1. WEBSITE -vanaf 2025\2. DOCUMENTEN OP WEBSITE\"/>
    </mc:Choice>
  </mc:AlternateContent>
  <xr:revisionPtr revIDLastSave="0" documentId="8_{D4CFC9B7-7BC1-444B-AC60-2347AB4C04EE}" xr6:coauthVersionLast="47" xr6:coauthVersionMax="47" xr10:uidLastSave="{00000000-0000-0000-0000-000000000000}"/>
  <bookViews>
    <workbookView xWindow="-108" yWindow="-108" windowWidth="23256" windowHeight="14016" activeTab="1" xr2:uid="{8A4ACA4E-803B-41B5-BF0B-1372AF285C74}"/>
  </bookViews>
  <sheets>
    <sheet name="Tarieven 2026 nieuwe inkoop" sheetId="6" r:id="rId1"/>
    <sheet name="was-wordt lijst" sheetId="7" r:id="rId2"/>
    <sheet name="Was-wordt tarieven" sheetId="9" state="hidden" r:id="rId3"/>
  </sheets>
  <definedNames>
    <definedName name="_xlnm._FilterDatabase" localSheetId="1" hidden="1">'was-wordt lijst'!$A$1:$J$1</definedName>
    <definedName name="_xlnm.Print_Area" localSheetId="0">'Tarieven 2026 nieuwe inkoop'!$B$2:$M$29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" i="7" l="1"/>
  <c r="G4" i="7"/>
  <c r="G5" i="7"/>
  <c r="G6" i="7"/>
  <c r="G7" i="7"/>
  <c r="G8" i="7"/>
  <c r="G9" i="7"/>
  <c r="G10" i="7"/>
  <c r="G11" i="7"/>
  <c r="G12" i="7"/>
  <c r="G13" i="7"/>
  <c r="G14" i="7"/>
  <c r="G15" i="7"/>
  <c r="G16" i="7"/>
  <c r="G17" i="7"/>
  <c r="G18" i="7"/>
  <c r="G19" i="7"/>
  <c r="G20" i="7"/>
  <c r="G21" i="7"/>
  <c r="G22" i="7"/>
  <c r="G23" i="7"/>
  <c r="G24" i="7"/>
  <c r="G25" i="7"/>
  <c r="G26" i="7"/>
  <c r="G27" i="7"/>
  <c r="G28" i="7"/>
  <c r="G29" i="7"/>
  <c r="G30" i="7"/>
  <c r="G31" i="7"/>
  <c r="G32" i="7"/>
  <c r="G33" i="7"/>
  <c r="G34" i="7"/>
  <c r="G35" i="7"/>
  <c r="G36" i="7"/>
  <c r="G2" i="7"/>
  <c r="Q36" i="9"/>
  <c r="O36" i="9"/>
  <c r="Q35" i="9"/>
  <c r="O35" i="9"/>
  <c r="Q34" i="9"/>
  <c r="O34" i="9"/>
  <c r="Q33" i="9"/>
  <c r="O33" i="9"/>
  <c r="Q32" i="9"/>
  <c r="O32" i="9"/>
  <c r="Q31" i="9"/>
  <c r="O31" i="9"/>
  <c r="Q30" i="9"/>
  <c r="O30" i="9"/>
  <c r="Q29" i="9"/>
  <c r="O29" i="9"/>
  <c r="Q28" i="9"/>
  <c r="O28" i="9"/>
  <c r="Q27" i="9"/>
  <c r="O27" i="9"/>
  <c r="Z26" i="9"/>
  <c r="W26" i="9"/>
  <c r="R26" i="9"/>
  <c r="Q26" i="9"/>
  <c r="U26" i="9" s="1"/>
  <c r="O26" i="9"/>
  <c r="Z25" i="9"/>
  <c r="W25" i="9"/>
  <c r="R25" i="9"/>
  <c r="Q25" i="9"/>
  <c r="U25" i="9" s="1"/>
  <c r="O25" i="9"/>
  <c r="Z24" i="9"/>
  <c r="W24" i="9"/>
  <c r="R24" i="9"/>
  <c r="Q24" i="9"/>
  <c r="U24" i="9" s="1"/>
  <c r="O24" i="9"/>
  <c r="Q23" i="9"/>
  <c r="O23" i="9"/>
  <c r="Q22" i="9"/>
  <c r="O22" i="9"/>
  <c r="Q21" i="9"/>
  <c r="O21" i="9"/>
  <c r="Q20" i="9"/>
  <c r="O20" i="9"/>
  <c r="Q19" i="9"/>
  <c r="O19" i="9"/>
  <c r="Q18" i="9"/>
  <c r="O18" i="9"/>
  <c r="AC17" i="9"/>
  <c r="AD17" i="9" s="1"/>
  <c r="Q17" i="9"/>
  <c r="O17" i="9"/>
  <c r="Q16" i="9"/>
  <c r="O16" i="9"/>
  <c r="Q15" i="9"/>
  <c r="O15" i="9"/>
  <c r="Q14" i="9"/>
  <c r="O14" i="9"/>
  <c r="Q13" i="9"/>
  <c r="O13" i="9"/>
  <c r="Z12" i="9"/>
  <c r="W12" i="9"/>
  <c r="S12" i="9"/>
  <c r="V12" i="9" s="1"/>
  <c r="R12" i="9"/>
  <c r="Q12" i="9"/>
  <c r="U12" i="9" s="1"/>
  <c r="O12" i="9"/>
  <c r="Z11" i="9"/>
  <c r="W11" i="9"/>
  <c r="S11" i="9"/>
  <c r="V11" i="9" s="1"/>
  <c r="R11" i="9"/>
  <c r="Q11" i="9"/>
  <c r="U11" i="9" s="1"/>
  <c r="O11" i="9"/>
  <c r="Z10" i="9"/>
  <c r="W10" i="9"/>
  <c r="S10" i="9"/>
  <c r="V10" i="9" s="1"/>
  <c r="R10" i="9"/>
  <c r="Q10" i="9"/>
  <c r="U10" i="9" s="1"/>
  <c r="O10" i="9"/>
  <c r="Z9" i="9"/>
  <c r="W9" i="9"/>
  <c r="S9" i="9"/>
  <c r="V9" i="9" s="1"/>
  <c r="R9" i="9"/>
  <c r="Q9" i="9"/>
  <c r="U9" i="9" s="1"/>
  <c r="O9" i="9"/>
  <c r="Z8" i="9"/>
  <c r="W8" i="9"/>
  <c r="S8" i="9"/>
  <c r="V8" i="9" s="1"/>
  <c r="R8" i="9"/>
  <c r="Q8" i="9"/>
  <c r="U8" i="9" s="1"/>
  <c r="O8" i="9"/>
  <c r="Z7" i="9"/>
  <c r="W7" i="9"/>
  <c r="R7" i="9"/>
  <c r="Q7" i="9"/>
  <c r="U7" i="9" s="1"/>
  <c r="O7" i="9"/>
  <c r="Z6" i="9"/>
  <c r="W6" i="9"/>
  <c r="R6" i="9"/>
  <c r="Q6" i="9"/>
  <c r="U6" i="9" s="1"/>
  <c r="O6" i="9"/>
  <c r="Z5" i="9"/>
  <c r="W5" i="9"/>
  <c r="R5" i="9"/>
  <c r="Q5" i="9"/>
  <c r="U5" i="9" s="1"/>
  <c r="O5" i="9"/>
  <c r="Q4" i="9"/>
  <c r="O4" i="9"/>
  <c r="Q3" i="9"/>
  <c r="O3" i="9"/>
  <c r="Q2" i="9"/>
  <c r="O2" i="9"/>
  <c r="J2" i="7" l="1"/>
  <c r="J36" i="7"/>
  <c r="J35" i="7"/>
  <c r="J34" i="7"/>
  <c r="J33" i="7"/>
  <c r="J32" i="7"/>
  <c r="J31" i="7"/>
  <c r="J30" i="7"/>
  <c r="J29" i="7"/>
  <c r="J28" i="7"/>
  <c r="J27" i="7"/>
  <c r="J26" i="7"/>
  <c r="J25" i="7"/>
  <c r="J24" i="7"/>
  <c r="J23" i="7"/>
  <c r="J22" i="7"/>
  <c r="J21" i="7"/>
  <c r="J20" i="7"/>
  <c r="J19" i="7"/>
  <c r="J18" i="7"/>
  <c r="J17" i="7"/>
  <c r="J16" i="7"/>
  <c r="J15" i="7"/>
  <c r="J14" i="7"/>
  <c r="J13" i="7"/>
  <c r="J12" i="7"/>
  <c r="J11" i="7"/>
  <c r="J10" i="7"/>
  <c r="J9" i="7"/>
  <c r="J8" i="7"/>
  <c r="J7" i="7"/>
  <c r="J6" i="7"/>
  <c r="J5" i="7"/>
  <c r="J4" i="7"/>
  <c r="J3" i="7"/>
  <c r="U2" i="9"/>
  <c r="R2" i="9"/>
  <c r="U3" i="9"/>
  <c r="R3" i="9"/>
  <c r="U4" i="9"/>
  <c r="R4" i="9"/>
  <c r="AC5" i="9"/>
  <c r="AD5" i="9" s="1"/>
  <c r="Y5" i="9"/>
  <c r="X5" i="9"/>
  <c r="T5" i="9"/>
  <c r="AB5" i="9"/>
  <c r="AA5" i="9"/>
  <c r="AC6" i="9"/>
  <c r="AD6" i="9" s="1"/>
  <c r="Y6" i="9"/>
  <c r="X6" i="9"/>
  <c r="T6" i="9"/>
  <c r="AB6" i="9"/>
  <c r="AA6" i="9"/>
  <c r="AC7" i="9"/>
  <c r="AD7" i="9" s="1"/>
  <c r="Y7" i="9"/>
  <c r="X7" i="9"/>
  <c r="T7" i="9"/>
  <c r="AB7" i="9"/>
  <c r="AA7" i="9"/>
  <c r="AC8" i="9"/>
  <c r="AD8" i="9" s="1"/>
  <c r="Y8" i="9"/>
  <c r="X8" i="9"/>
  <c r="T8" i="9"/>
  <c r="AB8" i="9"/>
  <c r="AA8" i="9"/>
  <c r="AC9" i="9"/>
  <c r="AD9" i="9" s="1"/>
  <c r="Y9" i="9"/>
  <c r="X9" i="9"/>
  <c r="T9" i="9"/>
  <c r="AB9" i="9"/>
  <c r="AA9" i="9"/>
  <c r="AC10" i="9"/>
  <c r="AD10" i="9" s="1"/>
  <c r="Y10" i="9"/>
  <c r="X10" i="9"/>
  <c r="T10" i="9"/>
  <c r="AB10" i="9"/>
  <c r="AA10" i="9"/>
  <c r="AC11" i="9"/>
  <c r="AD11" i="9" s="1"/>
  <c r="Y11" i="9"/>
  <c r="X11" i="9"/>
  <c r="T11" i="9"/>
  <c r="AB11" i="9"/>
  <c r="AA11" i="9"/>
  <c r="AC12" i="9"/>
  <c r="AD12" i="9" s="1"/>
  <c r="Y12" i="9"/>
  <c r="X12" i="9"/>
  <c r="T12" i="9"/>
  <c r="AB12" i="9"/>
  <c r="AA12" i="9"/>
  <c r="U13" i="9"/>
  <c r="R13" i="9"/>
  <c r="U14" i="9"/>
  <c r="R14" i="9"/>
  <c r="U15" i="9"/>
  <c r="R15" i="9"/>
  <c r="U16" i="9"/>
  <c r="R16" i="9"/>
  <c r="U17" i="9"/>
  <c r="R17" i="9"/>
  <c r="U18" i="9"/>
  <c r="R18" i="9"/>
  <c r="U19" i="9"/>
  <c r="R19" i="9"/>
  <c r="U20" i="9"/>
  <c r="R20" i="9"/>
  <c r="U21" i="9"/>
  <c r="R21" i="9"/>
  <c r="U22" i="9"/>
  <c r="R22" i="9"/>
  <c r="U23" i="9"/>
  <c r="R23" i="9"/>
  <c r="AC24" i="9"/>
  <c r="AD24" i="9" s="1"/>
  <c r="Y24" i="9"/>
  <c r="X24" i="9"/>
  <c r="T24" i="9"/>
  <c r="AB24" i="9"/>
  <c r="AA24" i="9"/>
  <c r="AC25" i="9"/>
  <c r="AD25" i="9" s="1"/>
  <c r="Y25" i="9"/>
  <c r="X25" i="9"/>
  <c r="T25" i="9"/>
  <c r="AB25" i="9"/>
  <c r="AA25" i="9"/>
  <c r="AC26" i="9"/>
  <c r="AD26" i="9" s="1"/>
  <c r="Y26" i="9"/>
  <c r="X26" i="9"/>
  <c r="T26" i="9"/>
  <c r="AB26" i="9"/>
  <c r="AA26" i="9"/>
  <c r="U27" i="9"/>
  <c r="R27" i="9"/>
  <c r="U28" i="9"/>
  <c r="R28" i="9"/>
  <c r="U29" i="9"/>
  <c r="R29" i="9"/>
  <c r="U30" i="9"/>
  <c r="R30" i="9"/>
  <c r="U31" i="9"/>
  <c r="R31" i="9"/>
  <c r="U32" i="9"/>
  <c r="R32" i="9"/>
  <c r="U33" i="9"/>
  <c r="R33" i="9"/>
  <c r="U34" i="9"/>
  <c r="R34" i="9"/>
  <c r="U35" i="9"/>
  <c r="R35" i="9"/>
  <c r="U36" i="9"/>
  <c r="R36" i="9"/>
  <c r="AC36" i="9" l="1"/>
  <c r="AD36" i="9" s="1"/>
  <c r="Y36" i="9"/>
  <c r="X36" i="9"/>
  <c r="W36" i="9"/>
  <c r="T36" i="9"/>
  <c r="AC35" i="9"/>
  <c r="AD35" i="9" s="1"/>
  <c r="Y35" i="9"/>
  <c r="X35" i="9"/>
  <c r="W35" i="9"/>
  <c r="T35" i="9"/>
  <c r="AC34" i="9"/>
  <c r="AD34" i="9" s="1"/>
  <c r="Y34" i="9"/>
  <c r="X34" i="9"/>
  <c r="W34" i="9"/>
  <c r="T34" i="9"/>
  <c r="AC33" i="9"/>
  <c r="AD33" i="9" s="1"/>
  <c r="Y33" i="9"/>
  <c r="X33" i="9"/>
  <c r="W33" i="9"/>
  <c r="T33" i="9"/>
  <c r="AC32" i="9"/>
  <c r="AD32" i="9" s="1"/>
  <c r="Y32" i="9"/>
  <c r="X32" i="9"/>
  <c r="W32" i="9"/>
  <c r="T32" i="9"/>
  <c r="AC31" i="9"/>
  <c r="AD31" i="9" s="1"/>
  <c r="Y31" i="9"/>
  <c r="X31" i="9"/>
  <c r="W31" i="9"/>
  <c r="T31" i="9"/>
  <c r="AC30" i="9"/>
  <c r="AD30" i="9" s="1"/>
  <c r="Y30" i="9"/>
  <c r="X30" i="9"/>
  <c r="W30" i="9"/>
  <c r="T30" i="9"/>
  <c r="AC29" i="9"/>
  <c r="AD29" i="9" s="1"/>
  <c r="Y29" i="9"/>
  <c r="X29" i="9"/>
  <c r="W29" i="9"/>
  <c r="T29" i="9"/>
  <c r="AC28" i="9"/>
  <c r="AD28" i="9" s="1"/>
  <c r="Y28" i="9"/>
  <c r="X28" i="9"/>
  <c r="W28" i="9"/>
  <c r="T28" i="9"/>
  <c r="AC27" i="9"/>
  <c r="AD27" i="9" s="1"/>
  <c r="Y27" i="9"/>
  <c r="X27" i="9"/>
  <c r="W27" i="9"/>
  <c r="T27" i="9"/>
  <c r="AC23" i="9"/>
  <c r="AD23" i="9" s="1"/>
  <c r="Y23" i="9"/>
  <c r="X23" i="9"/>
  <c r="W23" i="9"/>
  <c r="T23" i="9"/>
  <c r="AC22" i="9"/>
  <c r="AD22" i="9" s="1"/>
  <c r="Y22" i="9"/>
  <c r="X22" i="9"/>
  <c r="W22" i="9"/>
  <c r="T22" i="9"/>
  <c r="AC21" i="9"/>
  <c r="AD21" i="9" s="1"/>
  <c r="Y21" i="9"/>
  <c r="X21" i="9"/>
  <c r="W21" i="9"/>
  <c r="T21" i="9"/>
  <c r="AC20" i="9"/>
  <c r="AD20" i="9" s="1"/>
  <c r="Y20" i="9"/>
  <c r="X20" i="9"/>
  <c r="W20" i="9"/>
  <c r="T20" i="9"/>
  <c r="AC19" i="9"/>
  <c r="AD19" i="9" s="1"/>
  <c r="Y19" i="9"/>
  <c r="X19" i="9"/>
  <c r="W19" i="9"/>
  <c r="T19" i="9"/>
  <c r="AC18" i="9"/>
  <c r="AD18" i="9" s="1"/>
  <c r="Y18" i="9"/>
  <c r="X18" i="9"/>
  <c r="W18" i="9"/>
  <c r="T18" i="9"/>
  <c r="Y17" i="9"/>
  <c r="X17" i="9"/>
  <c r="W17" i="9"/>
  <c r="T17" i="9"/>
  <c r="AC16" i="9"/>
  <c r="AD16" i="9" s="1"/>
  <c r="Y16" i="9"/>
  <c r="X16" i="9"/>
  <c r="W16" i="9"/>
  <c r="T16" i="9"/>
  <c r="AC15" i="9"/>
  <c r="AD15" i="9" s="1"/>
  <c r="Y15" i="9"/>
  <c r="X15" i="9"/>
  <c r="W15" i="9"/>
  <c r="T15" i="9"/>
  <c r="AC14" i="9"/>
  <c r="AD14" i="9" s="1"/>
  <c r="Y14" i="9"/>
  <c r="X14" i="9"/>
  <c r="W14" i="9"/>
  <c r="T14" i="9"/>
  <c r="AC13" i="9"/>
  <c r="AD13" i="9" s="1"/>
  <c r="Y13" i="9"/>
  <c r="X13" i="9"/>
  <c r="W13" i="9"/>
  <c r="T13" i="9"/>
  <c r="AC4" i="9"/>
  <c r="AD4" i="9" s="1"/>
  <c r="Y4" i="9"/>
  <c r="X4" i="9"/>
  <c r="W4" i="9"/>
  <c r="T4" i="9"/>
  <c r="AC3" i="9"/>
  <c r="AD3" i="9" s="1"/>
  <c r="Y3" i="9"/>
  <c r="X3" i="9"/>
  <c r="W3" i="9"/>
  <c r="T3" i="9"/>
  <c r="AC2" i="9"/>
  <c r="AD2" i="9" s="1"/>
  <c r="Y2" i="9"/>
  <c r="X2" i="9"/>
  <c r="W2" i="9"/>
  <c r="T2" i="9"/>
  <c r="AB2" i="9" l="1"/>
  <c r="AA2" i="9"/>
  <c r="AB3" i="9"/>
  <c r="AA3" i="9"/>
  <c r="AB4" i="9"/>
  <c r="AA4" i="9"/>
  <c r="AB13" i="9"/>
  <c r="AA13" i="9"/>
  <c r="AB14" i="9"/>
  <c r="AA14" i="9"/>
  <c r="AB15" i="9"/>
  <c r="AA15" i="9"/>
  <c r="AB16" i="9"/>
  <c r="AA16" i="9"/>
  <c r="AB17" i="9"/>
  <c r="AA17" i="9"/>
  <c r="AB18" i="9"/>
  <c r="AA18" i="9"/>
  <c r="AB19" i="9"/>
  <c r="AA19" i="9"/>
  <c r="AB20" i="9"/>
  <c r="AA20" i="9"/>
  <c r="AB21" i="9"/>
  <c r="AA21" i="9"/>
  <c r="AB22" i="9"/>
  <c r="AA22" i="9"/>
  <c r="AB23" i="9"/>
  <c r="AA23" i="9"/>
  <c r="AB27" i="9"/>
  <c r="AA27" i="9"/>
  <c r="AB28" i="9"/>
  <c r="AA28" i="9"/>
  <c r="AB29" i="9"/>
  <c r="AA29" i="9"/>
  <c r="AB30" i="9"/>
  <c r="AA30" i="9"/>
  <c r="AB31" i="9"/>
  <c r="AA31" i="9"/>
  <c r="AB32" i="9"/>
  <c r="AA32" i="9"/>
  <c r="AB33" i="9"/>
  <c r="AA33" i="9"/>
  <c r="AB34" i="9"/>
  <c r="AA34" i="9"/>
  <c r="AB35" i="9"/>
  <c r="AA35" i="9"/>
  <c r="AB36" i="9"/>
  <c r="AA36" i="9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tc={85917E40-29B0-4CEB-8028-378DBF838931}</author>
    <author>tc={5183A213-DBC7-4DB6-9E68-2BADBDA0B56C}</author>
    <author>tc={F3FB0787-348F-48AD-932D-50EEC67EDE9B}</author>
  </authors>
  <commentList>
    <comment ref="P1" authorId="0" shapeId="0" xr:uid="{85917E40-29B0-4CEB-8028-378DBF838931}">
      <text>
        <t>[Opmerkingenthread]
U kunt deze opmerkingenthread lezen in uw versie van Excel. Eventuele wijzigingen aan de thread gaan echter verloren als het bestand wordt geopend in een nieuwere versie van Excel. Meer informatie: https://go.microsoft.com/fwlink/?linkid=870924
Opmerking:
    Huidige tarieven</t>
      </text>
    </comment>
    <comment ref="Q1" authorId="1" shapeId="0" xr:uid="{5183A213-DBC7-4DB6-9E68-2BADBDA0B56C}">
      <text>
        <t>[Opmerkingenthread]
U kunt deze opmerkingenthread lezen in uw versie van Excel. Eventuele wijzigingen aan de thread gaan echter verloren als het bestand wordt geopend in een nieuwere versie van Excel. Meer informatie: https://go.microsoft.com/fwlink/?linkid=870924
Opmerking:
    Tarieven als we geen wijzigingen zouden doorvoeren</t>
      </text>
    </comment>
    <comment ref="R1" authorId="2" shapeId="0" xr:uid="{F3FB0787-348F-48AD-932D-50EEC67EDE9B}">
      <text>
        <t>[Opmerkingenthread]
U kunt deze opmerkingenthread lezen in uw versie van Excel. Eventuele wijzigingen aan de thread gaan echter verloren als het bestand wordt geopend in een nieuwere versie van Excel. Meer informatie: https://go.microsoft.com/fwlink/?linkid=870924
Opmerking:
    Voorgestelde tarieven met aanpassingen op CAO en functiemix. Dit alles op prijspeil 2025</t>
      </text>
    </comment>
  </commentList>
</comments>
</file>

<file path=xl/sharedStrings.xml><?xml version="1.0" encoding="utf-8"?>
<sst xmlns="http://schemas.openxmlformats.org/spreadsheetml/2006/main" count="504" uniqueCount="161">
  <si>
    <t>Productnaam</t>
  </si>
  <si>
    <t>minuut</t>
  </si>
  <si>
    <t>uur</t>
  </si>
  <si>
    <t>Begeleiding Groep Licht</t>
  </si>
  <si>
    <t>Begeleiding Groep Basis</t>
  </si>
  <si>
    <t>Begeleiding Groep Complex</t>
  </si>
  <si>
    <t>Begeleiding Individueel Licht</t>
  </si>
  <si>
    <t>Begeleiding Individueel Basis</t>
  </si>
  <si>
    <t>Begeleiding Individueel Complex</t>
  </si>
  <si>
    <t>etmaal</t>
  </si>
  <si>
    <t>Vervoer</t>
  </si>
  <si>
    <t>Vervoer Plus</t>
  </si>
  <si>
    <t>Werkt mee op trede 3</t>
  </si>
  <si>
    <t>Werkt mee op trede 4</t>
  </si>
  <si>
    <t>Werkt mee ontwikkeling naar trede 3</t>
  </si>
  <si>
    <t>Werkt mee ontwikkeling naar trede 4</t>
  </si>
  <si>
    <t>Werkt mee ontwikkeling naar trede 5</t>
  </si>
  <si>
    <t>Begeleiding Groep Duurzaam</t>
  </si>
  <si>
    <t>Begeleiding Groep Duurzaam Intensief</t>
  </si>
  <si>
    <t>Persoonlijke verzorging</t>
  </si>
  <si>
    <t>Respijtopvang Thuis</t>
  </si>
  <si>
    <t xml:space="preserve">Respijtopvang Basis </t>
  </si>
  <si>
    <t>Respijtopvang Hoog</t>
  </si>
  <si>
    <t>stuk (o)</t>
  </si>
  <si>
    <t>Eenheid bij declaratie</t>
  </si>
  <si>
    <t>Eenheid bij toewijzing</t>
  </si>
  <si>
    <t>Frequentie</t>
  </si>
  <si>
    <t>Productcode iWmo - Wmo</t>
  </si>
  <si>
    <t xml:space="preserve">Productcode iWmo - BW </t>
  </si>
  <si>
    <t>07A11</t>
  </si>
  <si>
    <t>15G01</t>
  </si>
  <si>
    <t>07A12</t>
  </si>
  <si>
    <t>15G02</t>
  </si>
  <si>
    <t>07A13</t>
  </si>
  <si>
    <t>15G03</t>
  </si>
  <si>
    <t>02A22</t>
  </si>
  <si>
    <t>02A16</t>
  </si>
  <si>
    <t>02A19</t>
  </si>
  <si>
    <t>08A03</t>
  </si>
  <si>
    <t>08A04</t>
  </si>
  <si>
    <t>02A63</t>
  </si>
  <si>
    <t>15A63</t>
  </si>
  <si>
    <t>02A64</t>
  </si>
  <si>
    <t>15A64</t>
  </si>
  <si>
    <t>02A56</t>
  </si>
  <si>
    <t>15A56</t>
  </si>
  <si>
    <t>02A57</t>
  </si>
  <si>
    <t>15A57</t>
  </si>
  <si>
    <t>02A58</t>
  </si>
  <si>
    <t>15A58</t>
  </si>
  <si>
    <t>07A14</t>
  </si>
  <si>
    <t>07A16</t>
  </si>
  <si>
    <t>03A11</t>
  </si>
  <si>
    <t>04W01</t>
  </si>
  <si>
    <t>04W02</t>
  </si>
  <si>
    <t>04W03</t>
  </si>
  <si>
    <t xml:space="preserve"> Productcodetabel Midden-IJssel/Oost-Veluwe</t>
  </si>
  <si>
    <t>Huishoudelijke hulp: Schoon huis</t>
  </si>
  <si>
    <t>Huishoudelijke hulp: Regie op gestructureerd huishouden</t>
  </si>
  <si>
    <t>01001</t>
  </si>
  <si>
    <t>01002</t>
  </si>
  <si>
    <t>02A76</t>
  </si>
  <si>
    <t>Totaal binnen de geldigheid van de toewijzing</t>
  </si>
  <si>
    <t>Zorgcoördinatie</t>
  </si>
  <si>
    <t>02J63</t>
  </si>
  <si>
    <t>02J64</t>
  </si>
  <si>
    <t>02J56</t>
  </si>
  <si>
    <t>02J57</t>
  </si>
  <si>
    <t>02J58</t>
  </si>
  <si>
    <t>Productcode voor doelgroep 16-17 jarigen</t>
  </si>
  <si>
    <t>Tarief Definitief Wmo prijspeil 2025</t>
  </si>
  <si>
    <t>Tarief voorgesteld Wmo prijspeil 2025</t>
  </si>
  <si>
    <t>Tarief Definitief Wmo prijspeil 2026</t>
  </si>
  <si>
    <t>Producten WMO/MO-BW inkoop 2026</t>
  </si>
  <si>
    <t>Opmerking</t>
  </si>
  <si>
    <t>Productcode</t>
  </si>
  <si>
    <t>Productgroep</t>
  </si>
  <si>
    <t>Productomschrijving</t>
  </si>
  <si>
    <t>Wet</t>
  </si>
  <si>
    <t>Eenheid</t>
  </si>
  <si>
    <t>Uur</t>
  </si>
  <si>
    <t>Etmaal</t>
  </si>
  <si>
    <t>Duurzaam</t>
  </si>
  <si>
    <t>Stuks (o)</t>
  </si>
  <si>
    <t>Hulp bij Huishouden</t>
  </si>
  <si>
    <t>Schoon huis</t>
  </si>
  <si>
    <t>Wmo</t>
  </si>
  <si>
    <t>Regie gestructureerd hh</t>
  </si>
  <si>
    <t>Begeleiding individueel</t>
  </si>
  <si>
    <t>Licht</t>
  </si>
  <si>
    <t>Basis</t>
  </si>
  <si>
    <t>Complex</t>
  </si>
  <si>
    <t>Begeleiding Groep</t>
  </si>
  <si>
    <t>Duurzaam Intensief</t>
  </si>
  <si>
    <t>Respijtzorg</t>
  </si>
  <si>
    <t>Thuis</t>
  </si>
  <si>
    <t>Hoog</t>
  </si>
  <si>
    <t>Werkt Mee</t>
  </si>
  <si>
    <t>Werkt Mee op trede 3</t>
  </si>
  <si>
    <t>Werkt Mee op trede 4</t>
  </si>
  <si>
    <t>Werkt Mee ontwikkeling naar trede 3</t>
  </si>
  <si>
    <t>Werkt Mee ontwikkeling naar trede 4</t>
  </si>
  <si>
    <t>Werkt Mee ontwikkeling naar trede 5</t>
  </si>
  <si>
    <t>Werkt Mee op trede 3 16/17 jaar</t>
  </si>
  <si>
    <t>Werkt Mee op trede 4 16/17 jaar</t>
  </si>
  <si>
    <t>Werkt Mee ontwikkeling naar trede 3 16/17</t>
  </si>
  <si>
    <t>Werkt Mee ontwikkeling naar trede 4 16/17</t>
  </si>
  <si>
    <t>Werkt Mee ontwikkeling naar trede 5 16/17</t>
  </si>
  <si>
    <t>Beschermd Wonen</t>
  </si>
  <si>
    <t>BW</t>
  </si>
  <si>
    <t>Werkt Mee BW</t>
  </si>
  <si>
    <t>Tarief 2024</t>
  </si>
  <si>
    <t>Tarief nieuwe inkoop 2026</t>
  </si>
  <si>
    <t>Tarief 2025</t>
  </si>
  <si>
    <t>Tarief 2027</t>
  </si>
  <si>
    <t>Tarief voorstel HHM prijspeil 2024</t>
  </si>
  <si>
    <t xml:space="preserve">Tarief nieuwe inkoop pp 2025 </t>
  </si>
  <si>
    <t>Verschil tarief nieuwe inkoop vs huidige inkoop</t>
  </si>
  <si>
    <t>Basis prijspeil</t>
  </si>
  <si>
    <t>Tarief met aangepaste groepsgrootte pp 2024</t>
  </si>
  <si>
    <t>Tarief CAO-mix aangepast</t>
  </si>
  <si>
    <t>Tarief Functiemix laag</t>
  </si>
  <si>
    <t>Tarief Functiemix hoog</t>
  </si>
  <si>
    <t>Advies HHM aangepast</t>
  </si>
  <si>
    <t>Voorgestelde tarieven</t>
  </si>
  <si>
    <t>Advies HHM tekstueel</t>
  </si>
  <si>
    <t>Tarief oude overeenkomst prijspeil 2025</t>
  </si>
  <si>
    <t>Tarief met aangepaste groepsgrootte pp 2025</t>
  </si>
  <si>
    <t>Verschil voorgestelde tarieven vs 'oude overeenkomst'</t>
  </si>
  <si>
    <t>Verschil met aangepaste groepsgrootte</t>
  </si>
  <si>
    <t>Aangepast advies HHM</t>
  </si>
  <si>
    <t>Verschil voorgesteld tov huidig</t>
  </si>
  <si>
    <t>Extra verschil tov ongewijzigd</t>
  </si>
  <si>
    <t>Verschil voorgesteld tov advies</t>
  </si>
  <si>
    <t>Verschil 2025 advies HHM</t>
  </si>
  <si>
    <t>Verschil voorgesteld en Advies HHM</t>
  </si>
  <si>
    <t>Definitieve tarieven 2025</t>
  </si>
  <si>
    <t>Definitieve tarieven Prijspeil 2026</t>
  </si>
  <si>
    <r>
      <rPr>
        <i/>
        <sz val="11"/>
        <color theme="1"/>
        <rFont val="open sans l"/>
      </rPr>
      <t>Lager aandeel MBO3; hoger aandeel MBO4 opnemen</t>
    </r>
    <r>
      <rPr>
        <sz val="11"/>
        <color theme="1"/>
        <rFont val="open sans l"/>
        <family val="2"/>
      </rPr>
      <t xml:space="preserve">
</t>
    </r>
    <r>
      <rPr>
        <b/>
        <sz val="11"/>
        <color theme="1"/>
        <rFont val="open sans l"/>
      </rPr>
      <t>50% MBO3, 40% MBO4, 10% HBO</t>
    </r>
  </si>
  <si>
    <r>
      <rPr>
        <i/>
        <sz val="11"/>
        <color theme="1"/>
        <rFont val="open sans l"/>
      </rPr>
      <t>90% MBO4, 10% HBO (is tarief Hoog)</t>
    </r>
    <r>
      <rPr>
        <sz val="11"/>
        <color theme="1"/>
        <rFont val="open sans l"/>
        <family val="2"/>
      </rPr>
      <t xml:space="preserve">
</t>
    </r>
    <r>
      <rPr>
        <b/>
        <sz val="11"/>
        <color theme="1"/>
        <rFont val="open sans l"/>
      </rPr>
      <t>Geen aanpassing</t>
    </r>
  </si>
  <si>
    <r>
      <rPr>
        <i/>
        <sz val="11"/>
        <color theme="1"/>
        <rFont val="open sans l"/>
      </rPr>
      <t>Lager aandeel WO opnemen</t>
    </r>
    <r>
      <rPr>
        <sz val="11"/>
        <color theme="1"/>
        <rFont val="open sans l"/>
        <family val="2"/>
      </rPr>
      <t xml:space="preserve">
</t>
    </r>
    <r>
      <rPr>
        <b/>
        <sz val="11"/>
        <color theme="1"/>
        <rFont val="open sans l"/>
      </rPr>
      <t>Geen aanpassing</t>
    </r>
  </si>
  <si>
    <r>
      <rPr>
        <i/>
        <sz val="11"/>
        <color theme="1"/>
        <rFont val="open sans l"/>
      </rPr>
      <t>Lager aandeel MBO3; hoger aandeel MBO4 opnemen</t>
    </r>
    <r>
      <rPr>
        <sz val="11"/>
        <color theme="1"/>
        <rFont val="open sans l"/>
        <family val="2"/>
      </rPr>
      <t xml:space="preserve">
</t>
    </r>
    <r>
      <rPr>
        <b/>
        <sz val="11"/>
        <color theme="1"/>
        <rFont val="open sans l"/>
      </rPr>
      <t>40% MBO3, 30% MBO4, 30% HBO</t>
    </r>
  </si>
  <si>
    <r>
      <rPr>
        <i/>
        <sz val="11"/>
        <color theme="1"/>
        <rFont val="open sans l"/>
      </rPr>
      <t>Lager aandeel HBO; hoger aandeel MBO4 opnemen</t>
    </r>
    <r>
      <rPr>
        <sz val="11"/>
        <color theme="1"/>
        <rFont val="open sans l"/>
        <family val="2"/>
      </rPr>
      <t xml:space="preserve">
</t>
    </r>
    <r>
      <rPr>
        <b/>
        <sz val="11"/>
        <color theme="1"/>
        <rFont val="open sans l"/>
      </rPr>
      <t>25% MBO3, 25% MBO4, 50% HBO</t>
    </r>
  </si>
  <si>
    <r>
      <rPr>
        <i/>
        <sz val="11"/>
        <color theme="1"/>
        <rFont val="open sans l"/>
      </rPr>
      <t>Lager aandeel HBO opnemen</t>
    </r>
    <r>
      <rPr>
        <sz val="11"/>
        <color theme="1"/>
        <rFont val="open sans l"/>
        <family val="2"/>
      </rPr>
      <t xml:space="preserve">
</t>
    </r>
    <r>
      <rPr>
        <b/>
        <sz val="11"/>
        <color theme="1"/>
        <rFont val="open sans l"/>
      </rPr>
      <t>Geen aanpassing</t>
    </r>
  </si>
  <si>
    <r>
      <rPr>
        <i/>
        <sz val="11"/>
        <color theme="1"/>
        <rFont val="open sans l"/>
      </rPr>
      <t>Aandeel MBO2 verdelen over MBO3 en MBO4</t>
    </r>
    <r>
      <rPr>
        <sz val="11"/>
        <color theme="1"/>
        <rFont val="open sans l"/>
        <family val="2"/>
      </rPr>
      <t xml:space="preserve">
</t>
    </r>
    <r>
      <rPr>
        <b/>
        <sz val="11"/>
        <color theme="1"/>
        <rFont val="open sans l"/>
      </rPr>
      <t>20% MBO2, 50% MBO3, 27,5% MBO4, 2,5% HBO</t>
    </r>
  </si>
  <si>
    <t>Geen aanpassing</t>
  </si>
  <si>
    <t>Versie:  21-09-2026</t>
  </si>
  <si>
    <t>Begeleiding Groep Licht BW</t>
  </si>
  <si>
    <t>Begeleiding Groep Basis BW</t>
  </si>
  <si>
    <t>Begeleiding Groep Complex BW</t>
  </si>
  <si>
    <t>Werkt mee op trede 3 BW</t>
  </si>
  <si>
    <t>Werkt mee op trede 4 BW</t>
  </si>
  <si>
    <t>Werkt mee ontwikkeling naar trede 3 BW</t>
  </si>
  <si>
    <t>Werkt mee ontwikkeling naar trede 4 BW</t>
  </si>
  <si>
    <t>Werkt mee ontwikkeling naar trede 5 BW</t>
  </si>
  <si>
    <t>Begeleiding individueel Licht</t>
  </si>
  <si>
    <t>Begeleiding individueel Basis</t>
  </si>
  <si>
    <t>Begeleiding individueel Complex</t>
  </si>
  <si>
    <t>Respijtzorg Thuis</t>
  </si>
  <si>
    <t>Respijtzorg Basis</t>
  </si>
  <si>
    <t>Respijtzorg Hoog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</si>
</sst>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8" formatCode="&quot;€&quot;\ #,##0.00;[Red]&quot;€&quot;\ \-#,##0.00"/>
    <numFmt numFmtId="44" formatCode="_ &quot;€&quot;\ * #,##0.00_ ;_ &quot;€&quot;\ * \-#,##0.00_ ;_ &quot;€&quot;\ * &quot;-&quot;??_ ;_ @_ "/>
    <numFmt numFmtId="164" formatCode="_ &quot;€ &quot;* #,##0.00_ ;_ &quot;€ &quot;* \-#,##0.00_ ;_ &quot;€ &quot;* \-??_ ;_ @_ "/>
    <numFmt numFmtId="165" formatCode="_ * #,##0.00_ ;_ * \-#,##0.00_ ;_ * \-??_ ;_ @_ "/>
    <numFmt numFmtId="166" formatCode="&quot;€&quot;\ #,##0.00"/>
    <numFmt numFmtId="167" formatCode="0.0%"/>
  </numFmts>
  <fonts count="21">
    <font>
      <sz val="11"/>
      <color theme="1"/>
      <name val="open sans 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1"/>
      <color rgb="FF000000"/>
      <name val="Calibri"/>
      <family val="2"/>
      <charset val="1"/>
    </font>
    <font>
      <b/>
      <sz val="13"/>
      <color rgb="FF206785"/>
      <name val="Arial"/>
      <family val="2"/>
      <charset val="1"/>
    </font>
    <font>
      <b/>
      <sz val="11"/>
      <color rgb="FF206785"/>
      <name val="Arial"/>
      <family val="2"/>
      <charset val="1"/>
    </font>
    <font>
      <sz val="10"/>
      <name val="Arial"/>
      <family val="2"/>
      <charset val="1"/>
    </font>
    <font>
      <sz val="10"/>
      <color rgb="FF000000"/>
      <name val="Arial"/>
      <family val="2"/>
      <charset val="1"/>
    </font>
    <font>
      <sz val="11"/>
      <color rgb="FF000000"/>
      <name val="Arial"/>
      <family val="2"/>
      <charset val="1"/>
    </font>
    <font>
      <b/>
      <sz val="10"/>
      <color rgb="FFFF0000"/>
      <name val="Arial"/>
      <family val="2"/>
      <charset val="1"/>
    </font>
    <font>
      <sz val="8"/>
      <color rgb="FF000000"/>
      <name val="Arial"/>
      <family val="2"/>
      <charset val="1"/>
    </font>
    <font>
      <sz val="10"/>
      <color rgb="FF7030A0"/>
      <name val="Arial"/>
      <family val="2"/>
      <charset val="1"/>
    </font>
    <font>
      <sz val="11"/>
      <color rgb="FF7030A0"/>
      <name val="Calibri"/>
      <family val="2"/>
      <charset val="1"/>
    </font>
    <font>
      <sz val="11"/>
      <color theme="1"/>
      <name val="open sans l"/>
      <family val="2"/>
    </font>
    <font>
      <sz val="8"/>
      <name val="open sans l"/>
      <family val="2"/>
    </font>
    <font>
      <sz val="10"/>
      <color rgb="FF000000"/>
      <name val="Arial"/>
      <family val="2"/>
    </font>
    <font>
      <b/>
      <sz val="10"/>
      <color theme="1"/>
      <name val="Arial"/>
      <family val="2"/>
    </font>
    <font>
      <sz val="11"/>
      <color theme="1"/>
      <name val="open sans l"/>
    </font>
    <font>
      <i/>
      <sz val="11"/>
      <color theme="1"/>
      <name val="open sans l"/>
    </font>
    <font>
      <b/>
      <sz val="11"/>
      <color theme="1"/>
      <name val="open sans l"/>
    </font>
    <font>
      <sz val="10"/>
      <color theme="1"/>
      <name val="open sans l"/>
      <family val="2"/>
    </font>
  </fonts>
  <fills count="9">
    <fill>
      <patternFill patternType="none"/>
    </fill>
    <fill>
      <patternFill patternType="gray125"/>
    </fill>
    <fill>
      <patternFill patternType="solid">
        <fgColor rgb="FFDAE3F3"/>
        <bgColor rgb="FFE9F3CD"/>
      </patternFill>
    </fill>
    <fill>
      <patternFill patternType="solid">
        <fgColor rgb="FFE9F3CD"/>
        <bgColor rgb="FFCCFFCC"/>
      </patternFill>
    </fill>
    <fill>
      <patternFill patternType="solid">
        <fgColor rgb="FFFFFFFF"/>
        <bgColor rgb="FFE9F3CD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24">
    <border>
      <left/>
      <right/>
      <top/>
      <bottom/>
      <diagonal/>
    </border>
    <border>
      <left style="medium">
        <color rgb="FF9CCB40"/>
      </left>
      <right/>
      <top style="medium">
        <color rgb="FF9CCB40"/>
      </top>
      <bottom style="medium">
        <color rgb="FF9CCB40"/>
      </bottom>
      <diagonal/>
    </border>
    <border>
      <left style="medium">
        <color rgb="FF9CCB40"/>
      </left>
      <right style="thin">
        <color rgb="FF9CCB40"/>
      </right>
      <top style="medium">
        <color rgb="FF9CCB40"/>
      </top>
      <bottom style="medium">
        <color rgb="FF9CCB40"/>
      </bottom>
      <diagonal/>
    </border>
    <border>
      <left style="medium">
        <color rgb="FF9CCB40"/>
      </left>
      <right style="thin">
        <color rgb="FF9CCB40"/>
      </right>
      <top style="thin">
        <color rgb="FF9CCB40"/>
      </top>
      <bottom style="thin">
        <color rgb="FF9CCB40"/>
      </bottom>
      <diagonal/>
    </border>
    <border>
      <left style="medium">
        <color rgb="FF9CCB40"/>
      </left>
      <right style="medium">
        <color rgb="FF9CCB40"/>
      </right>
      <top style="thin">
        <color rgb="FF9CCB40"/>
      </top>
      <bottom style="thin">
        <color rgb="FF9CCB40"/>
      </bottom>
      <diagonal/>
    </border>
    <border>
      <left style="medium">
        <color rgb="FF9CCB40"/>
      </left>
      <right style="thin">
        <color rgb="FF9CCB40"/>
      </right>
      <top style="thin">
        <color rgb="FF9CCB40"/>
      </top>
      <bottom style="medium">
        <color rgb="FF9CCB40"/>
      </bottom>
      <diagonal/>
    </border>
    <border>
      <left style="thin">
        <color rgb="FF9CCB40"/>
      </left>
      <right style="thin">
        <color rgb="FF9CCB40"/>
      </right>
      <top style="thin">
        <color rgb="FF9CCB40"/>
      </top>
      <bottom style="thin">
        <color rgb="FF9CCB40"/>
      </bottom>
      <diagonal/>
    </border>
    <border>
      <left style="thin">
        <color rgb="FF9CCB40"/>
      </left>
      <right/>
      <top style="thin">
        <color rgb="FF9CCB40"/>
      </top>
      <bottom style="thin">
        <color rgb="FF9CCB40"/>
      </bottom>
      <diagonal/>
    </border>
    <border>
      <left style="medium">
        <color rgb="FF9CCB40"/>
      </left>
      <right style="thin">
        <color rgb="FF9CCB40"/>
      </right>
      <top style="thin">
        <color rgb="FF9CCB40"/>
      </top>
      <bottom/>
      <diagonal/>
    </border>
    <border>
      <left style="thin">
        <color rgb="FF9CCB40"/>
      </left>
      <right style="thin">
        <color rgb="FF9CCB40"/>
      </right>
      <top style="thin">
        <color rgb="FF9CCB40"/>
      </top>
      <bottom style="medium">
        <color rgb="FF9CCB40"/>
      </bottom>
      <diagonal/>
    </border>
    <border>
      <left style="thin">
        <color rgb="FF9CCB40"/>
      </left>
      <right style="thin">
        <color rgb="FF9CCB40"/>
      </right>
      <top style="medium">
        <color rgb="FF9CCB40"/>
      </top>
      <bottom style="medium">
        <color rgb="FF9CCB40"/>
      </bottom>
      <diagonal/>
    </border>
    <border>
      <left style="thin">
        <color rgb="FF9CCB40"/>
      </left>
      <right/>
      <top style="medium">
        <color rgb="FF9CCB40"/>
      </top>
      <bottom style="medium">
        <color rgb="FF9CCB40"/>
      </bottom>
      <diagonal/>
    </border>
    <border>
      <left style="medium">
        <color rgb="FF9CCB40"/>
      </left>
      <right style="medium">
        <color rgb="FF9CCB40"/>
      </right>
      <top style="medium">
        <color rgb="FF9CCB40"/>
      </top>
      <bottom style="medium">
        <color rgb="FF9CCB40"/>
      </bottom>
      <diagonal/>
    </border>
    <border>
      <left style="thin">
        <color rgb="FF9CCB40"/>
      </left>
      <right style="thin">
        <color rgb="FF9CCB40"/>
      </right>
      <top style="thin">
        <color rgb="FF9CCB40"/>
      </top>
      <bottom/>
      <diagonal/>
    </border>
    <border>
      <left style="thin">
        <color rgb="FF9CCB40"/>
      </left>
      <right/>
      <top style="thin">
        <color rgb="FF9CCB40"/>
      </top>
      <bottom style="medium">
        <color rgb="FF9CCB40"/>
      </bottom>
      <diagonal/>
    </border>
    <border>
      <left style="medium">
        <color rgb="FF9CCB40"/>
      </left>
      <right style="medium">
        <color rgb="FF9CCB40"/>
      </right>
      <top style="thin">
        <color rgb="FF9CCB40"/>
      </top>
      <bottom style="medium">
        <color rgb="FF9CCB40"/>
      </bottom>
      <diagonal/>
    </border>
    <border>
      <left/>
      <right/>
      <top style="medium">
        <color rgb="FF9CCB40"/>
      </top>
      <bottom style="medium">
        <color rgb="FF9CCB40"/>
      </bottom>
      <diagonal/>
    </border>
    <border>
      <left style="medium">
        <color rgb="FF9CCB40"/>
      </left>
      <right/>
      <top style="thin">
        <color rgb="FF9CCB40"/>
      </top>
      <bottom style="thin">
        <color rgb="FF9CCB40"/>
      </bottom>
      <diagonal/>
    </border>
    <border>
      <left style="medium">
        <color rgb="FF9CCB40"/>
      </left>
      <right/>
      <top style="thin">
        <color rgb="FF9CCB40"/>
      </top>
      <bottom/>
      <diagonal/>
    </border>
    <border>
      <left style="thin">
        <color rgb="FF9CCB40"/>
      </left>
      <right/>
      <top style="thin">
        <color rgb="FF9CCB40"/>
      </top>
      <bottom/>
      <diagonal/>
    </border>
    <border>
      <left/>
      <right/>
      <top style="thin">
        <color rgb="FF9CCB40"/>
      </top>
      <bottom style="thin">
        <color rgb="FF9CCB40"/>
      </bottom>
      <diagonal/>
    </border>
    <border>
      <left/>
      <right/>
      <top style="thin">
        <color rgb="FF9CCB40"/>
      </top>
      <bottom/>
      <diagonal/>
    </border>
    <border>
      <left/>
      <right/>
      <top style="thin">
        <color rgb="FF9CCB40"/>
      </top>
      <bottom style="medium">
        <color rgb="FF9CCB4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8">
    <xf numFmtId="0" fontId="0" fillId="0" borderId="0"/>
    <xf numFmtId="0" fontId="3" fillId="2" borderId="0" applyBorder="0" applyProtection="0"/>
    <xf numFmtId="0" fontId="6" fillId="0" borderId="0"/>
    <xf numFmtId="0" fontId="6" fillId="0" borderId="0"/>
    <xf numFmtId="0" fontId="3" fillId="0" borderId="0"/>
    <xf numFmtId="164" fontId="3" fillId="0" borderId="0" applyBorder="0" applyProtection="0"/>
    <xf numFmtId="165" fontId="3" fillId="0" borderId="0" applyBorder="0" applyProtection="0"/>
    <xf numFmtId="9" fontId="3" fillId="0" borderId="0" applyBorder="0" applyProtection="0"/>
    <xf numFmtId="0" fontId="8" fillId="2" borderId="0" applyBorder="0" applyProtection="0"/>
    <xf numFmtId="0" fontId="8" fillId="0" borderId="0"/>
    <xf numFmtId="44" fontId="13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5">
    <xf numFmtId="0" fontId="0" fillId="0" borderId="0" xfId="0"/>
    <xf numFmtId="0" fontId="3" fillId="0" borderId="0" xfId="4"/>
    <xf numFmtId="0" fontId="7" fillId="0" borderId="0" xfId="4" applyFont="1"/>
    <xf numFmtId="0" fontId="6" fillId="0" borderId="0" xfId="4" applyFont="1"/>
    <xf numFmtId="0" fontId="7" fillId="0" borderId="0" xfId="4" applyFont="1" applyAlignment="1">
      <alignment vertical="center"/>
    </xf>
    <xf numFmtId="0" fontId="6" fillId="0" borderId="0" xfId="4" applyFont="1" applyAlignment="1">
      <alignment horizontal="left" vertical="center" wrapText="1"/>
    </xf>
    <xf numFmtId="0" fontId="5" fillId="0" borderId="2" xfId="1" applyFont="1" applyFill="1" applyBorder="1" applyAlignment="1" applyProtection="1">
      <alignment horizontal="center" vertical="center" wrapText="1"/>
    </xf>
    <xf numFmtId="0" fontId="5" fillId="0" borderId="10" xfId="1" applyFont="1" applyFill="1" applyBorder="1" applyAlignment="1" applyProtection="1">
      <alignment horizontal="center" vertical="center" wrapText="1"/>
    </xf>
    <xf numFmtId="0" fontId="5" fillId="0" borderId="11" xfId="1" applyFont="1" applyFill="1" applyBorder="1" applyAlignment="1" applyProtection="1">
      <alignment horizontal="center" vertical="center" wrapText="1"/>
    </xf>
    <xf numFmtId="0" fontId="5" fillId="0" borderId="12" xfId="1" applyFont="1" applyFill="1" applyBorder="1" applyAlignment="1" applyProtection="1">
      <alignment horizontal="center" vertical="center" wrapText="1"/>
    </xf>
    <xf numFmtId="0" fontId="7" fillId="0" borderId="0" xfId="4" applyFont="1" applyAlignment="1">
      <alignment horizontal="center" vertical="center" wrapText="1"/>
    </xf>
    <xf numFmtId="0" fontId="6" fillId="0" borderId="0" xfId="4" applyFont="1" applyAlignment="1">
      <alignment horizontal="left" wrapText="1"/>
    </xf>
    <xf numFmtId="0" fontId="7" fillId="0" borderId="3" xfId="4" applyFont="1" applyBorder="1"/>
    <xf numFmtId="164" fontId="6" fillId="0" borderId="7" xfId="4" applyNumberFormat="1" applyFont="1" applyBorder="1"/>
    <xf numFmtId="0" fontId="7" fillId="0" borderId="6" xfId="4" applyFont="1" applyBorder="1" applyAlignment="1">
      <alignment horizontal="center"/>
    </xf>
    <xf numFmtId="0" fontId="6" fillId="0" borderId="7" xfId="5" applyNumberFormat="1" applyFont="1" applyBorder="1" applyAlignment="1" applyProtection="1">
      <alignment vertical="center" wrapText="1"/>
    </xf>
    <xf numFmtId="0" fontId="6" fillId="0" borderId="3" xfId="4" applyFont="1" applyBorder="1" applyAlignment="1">
      <alignment horizontal="center"/>
    </xf>
    <xf numFmtId="49" fontId="6" fillId="0" borderId="3" xfId="4" applyNumberFormat="1" applyFont="1" applyBorder="1"/>
    <xf numFmtId="164" fontId="6" fillId="0" borderId="6" xfId="5" applyFont="1" applyBorder="1" applyAlignment="1" applyProtection="1">
      <alignment vertical="center" wrapText="1"/>
    </xf>
    <xf numFmtId="164" fontId="6" fillId="0" borderId="7" xfId="5" applyFont="1" applyBorder="1" applyAlignment="1" applyProtection="1">
      <alignment vertical="center" wrapText="1"/>
    </xf>
    <xf numFmtId="49" fontId="6" fillId="0" borderId="6" xfId="6" applyNumberFormat="1" applyFont="1" applyBorder="1" applyAlignment="1" applyProtection="1">
      <alignment horizontal="center"/>
    </xf>
    <xf numFmtId="49" fontId="6" fillId="0" borderId="3" xfId="4" applyNumberFormat="1" applyFont="1" applyBorder="1" applyAlignment="1">
      <alignment horizontal="center"/>
    </xf>
    <xf numFmtId="164" fontId="6" fillId="0" borderId="7" xfId="5" applyFont="1" applyBorder="1" applyProtection="1"/>
    <xf numFmtId="49" fontId="7" fillId="0" borderId="6" xfId="4" applyNumberFormat="1" applyFont="1" applyBorder="1" applyAlignment="1">
      <alignment horizontal="center"/>
    </xf>
    <xf numFmtId="0" fontId="9" fillId="0" borderId="0" xfId="4" applyFont="1"/>
    <xf numFmtId="49" fontId="6" fillId="0" borderId="8" xfId="4" applyNumberFormat="1" applyFont="1" applyBorder="1"/>
    <xf numFmtId="49" fontId="6" fillId="0" borderId="13" xfId="4" applyNumberFormat="1" applyFont="1" applyBorder="1" applyAlignment="1">
      <alignment horizontal="center"/>
    </xf>
    <xf numFmtId="49" fontId="6" fillId="0" borderId="8" xfId="4" applyNumberFormat="1" applyFont="1" applyBorder="1" applyAlignment="1">
      <alignment horizontal="center"/>
    </xf>
    <xf numFmtId="0" fontId="6" fillId="0" borderId="14" xfId="5" applyNumberFormat="1" applyFont="1" applyBorder="1" applyAlignment="1" applyProtection="1">
      <alignment vertical="center" wrapText="1"/>
    </xf>
    <xf numFmtId="0" fontId="10" fillId="0" borderId="0" xfId="4" applyFont="1" applyAlignment="1">
      <alignment vertical="top"/>
    </xf>
    <xf numFmtId="0" fontId="12" fillId="0" borderId="0" xfId="4" applyFont="1"/>
    <xf numFmtId="0" fontId="11" fillId="0" borderId="0" xfId="4" applyFont="1"/>
    <xf numFmtId="0" fontId="11" fillId="0" borderId="4" xfId="4" applyFont="1" applyBorder="1"/>
    <xf numFmtId="49" fontId="7" fillId="4" borderId="4" xfId="4" applyNumberFormat="1" applyFont="1" applyFill="1" applyBorder="1" applyAlignment="1">
      <alignment horizontal="center"/>
    </xf>
    <xf numFmtId="0" fontId="7" fillId="0" borderId="4" xfId="4" applyFont="1" applyBorder="1"/>
    <xf numFmtId="49" fontId="6" fillId="4" borderId="5" xfId="4" applyNumberFormat="1" applyFont="1" applyFill="1" applyBorder="1"/>
    <xf numFmtId="164" fontId="7" fillId="0" borderId="14" xfId="5" applyFont="1" applyBorder="1" applyProtection="1"/>
    <xf numFmtId="49" fontId="7" fillId="0" borderId="9" xfId="4" applyNumberFormat="1" applyFont="1" applyBorder="1" applyAlignment="1">
      <alignment horizontal="center"/>
    </xf>
    <xf numFmtId="49" fontId="7" fillId="4" borderId="15" xfId="4" applyNumberFormat="1" applyFont="1" applyFill="1" applyBorder="1" applyAlignment="1">
      <alignment horizontal="center"/>
    </xf>
    <xf numFmtId="0" fontId="7" fillId="0" borderId="15" xfId="4" applyFont="1" applyBorder="1"/>
    <xf numFmtId="49" fontId="6" fillId="0" borderId="3" xfId="0" applyNumberFormat="1" applyFont="1" applyBorder="1"/>
    <xf numFmtId="49" fontId="7" fillId="0" borderId="6" xfId="0" applyNumberFormat="1" applyFont="1" applyBorder="1" applyAlignment="1">
      <alignment horizontal="center"/>
    </xf>
    <xf numFmtId="49" fontId="7" fillId="4" borderId="4" xfId="0" applyNumberFormat="1" applyFont="1" applyFill="1" applyBorder="1" applyAlignment="1">
      <alignment horizontal="center"/>
    </xf>
    <xf numFmtId="0" fontId="6" fillId="0" borderId="4" xfId="4" applyFont="1" applyBorder="1" applyAlignment="1">
      <alignment horizontal="center" vertical="top"/>
    </xf>
    <xf numFmtId="0" fontId="7" fillId="0" borderId="0" xfId="4" applyFont="1" applyAlignment="1">
      <alignment horizontal="left" vertical="top" wrapText="1"/>
    </xf>
    <xf numFmtId="0" fontId="6" fillId="0" borderId="17" xfId="4" applyFont="1" applyBorder="1" applyAlignment="1">
      <alignment horizontal="center"/>
    </xf>
    <xf numFmtId="49" fontId="6" fillId="0" borderId="17" xfId="4" applyNumberFormat="1" applyFont="1" applyBorder="1" applyAlignment="1">
      <alignment horizontal="center"/>
    </xf>
    <xf numFmtId="49" fontId="6" fillId="0" borderId="18" xfId="4" applyNumberFormat="1" applyFont="1" applyBorder="1" applyAlignment="1">
      <alignment horizontal="center"/>
    </xf>
    <xf numFmtId="49" fontId="6" fillId="4" borderId="4" xfId="4" applyNumberFormat="1" applyFont="1" applyFill="1" applyBorder="1" applyAlignment="1">
      <alignment horizontal="center"/>
    </xf>
    <xf numFmtId="49" fontId="6" fillId="4" borderId="15" xfId="4" applyNumberFormat="1" applyFont="1" applyFill="1" applyBorder="1" applyAlignment="1">
      <alignment horizontal="center"/>
    </xf>
    <xf numFmtId="164" fontId="6" fillId="0" borderId="19" xfId="5" applyFont="1" applyBorder="1" applyAlignment="1" applyProtection="1">
      <alignment vertical="center" wrapText="1"/>
    </xf>
    <xf numFmtId="164" fontId="7" fillId="6" borderId="14" xfId="5" applyFont="1" applyFill="1" applyBorder="1" applyProtection="1"/>
    <xf numFmtId="0" fontId="4" fillId="3" borderId="1" xfId="1" applyFont="1" applyFill="1" applyBorder="1" applyAlignment="1" applyProtection="1">
      <alignment horizontal="center"/>
    </xf>
    <xf numFmtId="0" fontId="4" fillId="3" borderId="16" xfId="1" applyFont="1" applyFill="1" applyBorder="1" applyAlignment="1" applyProtection="1">
      <alignment horizontal="center"/>
    </xf>
    <xf numFmtId="0" fontId="6" fillId="0" borderId="20" xfId="5" applyNumberFormat="1" applyFont="1" applyBorder="1" applyAlignment="1" applyProtection="1">
      <alignment vertical="center" wrapText="1"/>
    </xf>
    <xf numFmtId="0" fontId="6" fillId="0" borderId="21" xfId="5" applyNumberFormat="1" applyFont="1" applyBorder="1" applyAlignment="1" applyProtection="1">
      <alignment vertical="center" wrapText="1"/>
    </xf>
    <xf numFmtId="0" fontId="6" fillId="0" borderId="22" xfId="5" applyNumberFormat="1" applyFont="1" applyBorder="1" applyAlignment="1" applyProtection="1">
      <alignment vertical="center" wrapText="1"/>
    </xf>
    <xf numFmtId="0" fontId="5" fillId="5" borderId="16" xfId="1" applyFont="1" applyFill="1" applyBorder="1" applyAlignment="1" applyProtection="1">
      <alignment horizontal="center" vertical="center" wrapText="1"/>
    </xf>
    <xf numFmtId="0" fontId="15" fillId="0" borderId="0" xfId="0" applyFont="1"/>
    <xf numFmtId="0" fontId="15" fillId="0" borderId="0" xfId="0" applyFont="1" applyAlignment="1">
      <alignment horizontal="right"/>
    </xf>
    <xf numFmtId="8" fontId="15" fillId="0" borderId="0" xfId="0" applyNumberFormat="1" applyFont="1"/>
    <xf numFmtId="8" fontId="15" fillId="0" borderId="0" xfId="0" applyNumberFormat="1" applyFont="1" applyAlignment="1">
      <alignment horizontal="right"/>
    </xf>
    <xf numFmtId="0" fontId="16" fillId="0" borderId="23" xfId="15" applyFont="1" applyBorder="1" applyAlignment="1">
      <alignment vertical="top"/>
    </xf>
    <xf numFmtId="166" fontId="16" fillId="0" borderId="23" xfId="16" applyNumberFormat="1" applyFont="1" applyBorder="1" applyAlignment="1">
      <alignment vertical="top"/>
    </xf>
    <xf numFmtId="166" fontId="16" fillId="0" borderId="23" xfId="16" applyNumberFormat="1" applyFont="1" applyBorder="1" applyAlignment="1">
      <alignment vertical="top" wrapText="1"/>
    </xf>
    <xf numFmtId="166" fontId="16" fillId="0" borderId="23" xfId="16" applyNumberFormat="1" applyFont="1" applyFill="1" applyBorder="1" applyAlignment="1">
      <alignment vertical="top" wrapText="1"/>
    </xf>
    <xf numFmtId="10" fontId="16" fillId="0" borderId="23" xfId="17" applyNumberFormat="1" applyFont="1" applyBorder="1" applyAlignment="1">
      <alignment vertical="top" wrapText="1"/>
    </xf>
    <xf numFmtId="167" fontId="16" fillId="0" borderId="23" xfId="14" applyNumberFormat="1" applyFont="1" applyFill="1" applyBorder="1" applyAlignment="1">
      <alignment vertical="top" wrapText="1"/>
    </xf>
    <xf numFmtId="0" fontId="1" fillId="0" borderId="0" xfId="15"/>
    <xf numFmtId="0" fontId="1" fillId="0" borderId="23" xfId="15" applyBorder="1" applyAlignment="1">
      <alignment horizontal="left"/>
    </xf>
    <xf numFmtId="0" fontId="1" fillId="0" borderId="23" xfId="15" applyBorder="1"/>
    <xf numFmtId="166" fontId="0" fillId="0" borderId="23" xfId="16" applyNumberFormat="1" applyFont="1" applyBorder="1"/>
    <xf numFmtId="166" fontId="0" fillId="7" borderId="23" xfId="16" applyNumberFormat="1" applyFont="1" applyFill="1" applyBorder="1"/>
    <xf numFmtId="166" fontId="0" fillId="5" borderId="23" xfId="16" applyNumberFormat="1" applyFont="1" applyFill="1" applyBorder="1"/>
    <xf numFmtId="10" fontId="0" fillId="0" borderId="23" xfId="17" applyNumberFormat="1" applyFont="1" applyBorder="1"/>
    <xf numFmtId="166" fontId="0" fillId="0" borderId="23" xfId="16" applyNumberFormat="1" applyFont="1" applyFill="1" applyBorder="1"/>
    <xf numFmtId="167" fontId="0" fillId="0" borderId="23" xfId="14" applyNumberFormat="1" applyFont="1" applyBorder="1"/>
    <xf numFmtId="166" fontId="0" fillId="6" borderId="23" xfId="16" applyNumberFormat="1" applyFont="1" applyFill="1" applyBorder="1"/>
    <xf numFmtId="166" fontId="0" fillId="0" borderId="0" xfId="16" applyNumberFormat="1" applyFont="1"/>
    <xf numFmtId="166" fontId="0" fillId="0" borderId="0" xfId="16" applyNumberFormat="1" applyFont="1" applyFill="1"/>
    <xf numFmtId="10" fontId="0" fillId="0" borderId="0" xfId="17" applyNumberFormat="1" applyFont="1"/>
    <xf numFmtId="167" fontId="0" fillId="0" borderId="0" xfId="14" applyNumberFormat="1" applyFont="1"/>
    <xf numFmtId="166" fontId="16" fillId="8" borderId="23" xfId="16" applyNumberFormat="1" applyFont="1" applyFill="1" applyBorder="1" applyAlignment="1">
      <alignment vertical="top" wrapText="1"/>
    </xf>
    <xf numFmtId="166" fontId="16" fillId="7" borderId="23" xfId="16" applyNumberFormat="1" applyFont="1" applyFill="1" applyBorder="1" applyAlignment="1">
      <alignment vertical="top" wrapText="1"/>
    </xf>
    <xf numFmtId="0" fontId="1" fillId="7" borderId="0" xfId="15" applyFill="1" applyAlignment="1">
      <alignment vertical="top" wrapText="1"/>
    </xf>
    <xf numFmtId="0" fontId="1" fillId="0" borderId="23" xfId="15" quotePrefix="1" applyBorder="1" applyAlignment="1">
      <alignment horizontal="right"/>
    </xf>
    <xf numFmtId="167" fontId="0" fillId="0" borderId="23" xfId="17" applyNumberFormat="1" applyFont="1" applyBorder="1"/>
    <xf numFmtId="166" fontId="0" fillId="0" borderId="23" xfId="17" applyNumberFormat="1" applyFont="1" applyBorder="1"/>
    <xf numFmtId="0" fontId="1" fillId="0" borderId="23" xfId="15" applyBorder="1" applyAlignment="1">
      <alignment horizontal="right"/>
    </xf>
    <xf numFmtId="166" fontId="17" fillId="0" borderId="23" xfId="16" applyNumberFormat="1" applyFont="1" applyBorder="1" applyAlignment="1">
      <alignment wrapText="1"/>
    </xf>
    <xf numFmtId="0" fontId="15" fillId="0" borderId="0" xfId="0" quotePrefix="1" applyFont="1"/>
    <xf numFmtId="8" fontId="20" fillId="0" borderId="0" xfId="0" applyNumberFormat="1" applyFont="1"/>
    <xf numFmtId="0" fontId="20" fillId="0" borderId="0" xfId="0" applyFont="1"/>
    <xf numFmtId="0" fontId="4" fillId="3" borderId="1" xfId="1" applyFont="1" applyFill="1" applyBorder="1" applyAlignment="1" applyProtection="1">
      <alignment horizontal="center"/>
    </xf>
    <xf numFmtId="0" fontId="4" fillId="3" borderId="16" xfId="1" applyFont="1" applyFill="1" applyBorder="1" applyAlignment="1" applyProtection="1">
      <alignment horizontal="center"/>
    </xf>
  </cellXfs>
  <cellStyles count="18">
    <cellStyle name="20% - Accent1 2" xfId="8" xr:uid="{434AFE6C-1158-41D7-91B2-748891ADD8DC}"/>
    <cellStyle name="Excel Built-in 20% - Accent1" xfId="1" xr:uid="{07F886EE-0B87-40EB-8DE7-35ECEDAC62CD}"/>
    <cellStyle name="Komma 2" xfId="6" xr:uid="{7C2721BF-C655-49DC-850D-2168B7808ADE}"/>
    <cellStyle name="Procent" xfId="14" builtinId="5"/>
    <cellStyle name="Procent 2" xfId="7" xr:uid="{3ACACEE3-9E47-419B-A3CC-BECB8C7B4617}"/>
    <cellStyle name="Procent 3" xfId="13" xr:uid="{E1BA3034-7643-4529-8217-5B35EA383181}"/>
    <cellStyle name="Procent 3 2" xfId="17" xr:uid="{6FF21102-BD57-4A44-AE42-7D0B2B12E411}"/>
    <cellStyle name="Standaard" xfId="0" builtinId="0"/>
    <cellStyle name="Standaard 2" xfId="4" xr:uid="{B70EEAF8-C4DE-4E49-BE29-BEB00B9309C4}"/>
    <cellStyle name="Standaard 2 2" xfId="2" xr:uid="{970CC11B-4144-4307-BF43-AAA368C1C521}"/>
    <cellStyle name="Standaard 2 3" xfId="9" xr:uid="{0D90178C-9D9A-4DA1-BE55-059DEB617AA6}"/>
    <cellStyle name="Standaard 3" xfId="3" xr:uid="{A0E12370-EDF6-42A1-96AB-BC9598E40AAF}"/>
    <cellStyle name="Standaard 4" xfId="11" xr:uid="{E3C40592-0AFF-494B-8B2D-F52BFCA71662}"/>
    <cellStyle name="Standaard 4 2" xfId="15" xr:uid="{146BD592-8915-43BD-983F-E1187E2BDAF6}"/>
    <cellStyle name="Valuta 2" xfId="5" xr:uid="{4D061B4A-5D78-4D98-A937-470ECE5F6975}"/>
    <cellStyle name="Valuta 3" xfId="10" xr:uid="{9D85D130-041B-4F0E-822C-7F1B823B62E2}"/>
    <cellStyle name="Valuta 4" xfId="12" xr:uid="{82B0A2C2-4010-47F9-A783-18BBB6707174}"/>
    <cellStyle name="Valuta 4 2" xfId="16" xr:uid="{798149FE-E0E1-425B-98F7-02EBFDD7676F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20678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Schieven, PH (Peter)" id="{D5AF8BCF-25A5-4F46-B95A-35466F8AA084}" userId="Schieven, PH (Peter)" providerId="None"/>
</personList>
</file>

<file path=xl/theme/theme1.xml><?xml version="1.0" encoding="utf-8"?>
<a:theme xmlns:a="http://schemas.openxmlformats.org/drawingml/2006/main" name="Kantoorthema">
  <a:themeElements>
    <a:clrScheme name="HHM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0082C4"/>
      </a:accent1>
      <a:accent2>
        <a:srgbClr val="59A553"/>
      </a:accent2>
      <a:accent3>
        <a:srgbClr val="EFA916"/>
      </a:accent3>
      <a:accent4>
        <a:srgbClr val="C48014"/>
      </a:accent4>
      <a:accent5>
        <a:srgbClr val="345575"/>
      </a:accent5>
      <a:accent6>
        <a:srgbClr val="326D6A"/>
      </a:accent6>
      <a:hlink>
        <a:srgbClr val="0082C4"/>
      </a:hlink>
      <a:folHlink>
        <a:srgbClr val="0082C4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P1" dT="2025-03-03T14:01:13.12" personId="{D5AF8BCF-25A5-4F46-B95A-35466F8AA084}" id="{85917E40-29B0-4CEB-8028-378DBF838931}">
    <text>Huidige tarieven</text>
  </threadedComment>
  <threadedComment ref="Q1" dT="2025-03-03T14:01:30.33" personId="{D5AF8BCF-25A5-4F46-B95A-35466F8AA084}" id="{5183A213-DBC7-4DB6-9E68-2BADBDA0B56C}">
    <text>Tarieven als we geen wijzigingen zouden doorvoeren</text>
  </threadedComment>
  <threadedComment ref="R1" dT="2025-03-03T14:01:58.58" personId="{D5AF8BCF-25A5-4F46-B95A-35466F8AA084}" id="{F3FB0787-348F-48AD-932D-50EEC67EDE9B}">
    <text>Voorgestelde tarieven met aanpassingen op CAO en functiemix. Dit alles op prijspeil 2025</text>
  </threadedComment>
</ThreadedComment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7D878A-B5B7-4D62-86EC-94A25756DCDD}">
  <sheetPr>
    <pageSetUpPr fitToPage="1"/>
  </sheetPr>
  <dimension ref="B1:O29"/>
  <sheetViews>
    <sheetView zoomScaleNormal="100" workbookViewId="0">
      <selection activeCell="H17" sqref="H17"/>
    </sheetView>
  </sheetViews>
  <sheetFormatPr defaultColWidth="8.296875" defaultRowHeight="14.4"/>
  <cols>
    <col min="1" max="1" width="3.59765625" style="2" customWidth="1"/>
    <col min="2" max="2" width="76.59765625" style="2" bestFit="1" customWidth="1"/>
    <col min="3" max="3" width="11.59765625" style="2" hidden="1" customWidth="1"/>
    <col min="4" max="4" width="13.5" style="2" hidden="1" customWidth="1"/>
    <col min="5" max="5" width="9" style="2" hidden="1" customWidth="1"/>
    <col min="6" max="6" width="9" style="2" customWidth="1"/>
    <col min="7" max="8" width="10.796875" style="2" bestFit="1" customWidth="1"/>
    <col min="9" max="9" width="46.796875" style="4" customWidth="1"/>
    <col min="10" max="10" width="65.09765625" style="4" hidden="1" customWidth="1"/>
    <col min="11" max="11" width="18.19921875" style="2" bestFit="1" customWidth="1"/>
    <col min="12" max="12" width="16.19921875" style="2" bestFit="1" customWidth="1"/>
    <col min="13" max="13" width="17.796875" style="2" customWidth="1"/>
    <col min="14" max="14" width="1.796875" style="1" customWidth="1"/>
    <col min="15" max="15" width="12" style="2" customWidth="1"/>
    <col min="16" max="16" width="12.5" style="2" customWidth="1"/>
    <col min="17" max="16384" width="8.296875" style="2"/>
  </cols>
  <sheetData>
    <row r="1" spans="2:15" ht="15" thickBot="1">
      <c r="B1" s="44"/>
      <c r="C1" s="44"/>
      <c r="D1" s="44"/>
      <c r="E1" s="44"/>
      <c r="F1" s="44"/>
      <c r="G1" s="44"/>
      <c r="H1" s="44"/>
      <c r="I1" s="44"/>
      <c r="J1" s="44"/>
      <c r="K1" s="1"/>
      <c r="L1" s="1"/>
      <c r="N1" s="2"/>
    </row>
    <row r="2" spans="2:15" ht="17.399999999999999" thickBot="1">
      <c r="B2" s="93" t="s">
        <v>56</v>
      </c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</row>
    <row r="3" spans="2:15" ht="15" thickBot="1">
      <c r="B3" s="3" t="s">
        <v>146</v>
      </c>
    </row>
    <row r="4" spans="2:15" ht="17.399999999999999" thickBot="1">
      <c r="B4" s="93" t="s">
        <v>73</v>
      </c>
      <c r="C4" s="94"/>
      <c r="D4" s="94"/>
      <c r="E4" s="94"/>
      <c r="F4" s="94"/>
      <c r="G4" s="94"/>
      <c r="H4" s="94"/>
      <c r="I4" s="94"/>
      <c r="J4" s="94"/>
      <c r="K4" s="94"/>
      <c r="L4" s="94"/>
      <c r="M4" s="94"/>
      <c r="O4" s="5"/>
    </row>
    <row r="5" spans="2:15" ht="17.399999999999999" thickBot="1">
      <c r="B5" s="52"/>
      <c r="C5" s="53"/>
      <c r="D5" s="53"/>
      <c r="E5" s="53"/>
      <c r="F5" s="53"/>
      <c r="G5" s="53"/>
      <c r="H5" s="53"/>
      <c r="I5" s="53"/>
      <c r="J5" s="53"/>
      <c r="K5" s="53"/>
      <c r="L5" s="53"/>
      <c r="M5" s="53"/>
      <c r="O5" s="5"/>
    </row>
    <row r="6" spans="2:15" s="10" customFormat="1" ht="69.599999999999994" thickBot="1">
      <c r="B6" s="6" t="s">
        <v>0</v>
      </c>
      <c r="C6" s="7" t="s">
        <v>71</v>
      </c>
      <c r="D6" s="7" t="s">
        <v>70</v>
      </c>
      <c r="E6" s="7" t="s">
        <v>72</v>
      </c>
      <c r="F6" s="7" t="s">
        <v>114</v>
      </c>
      <c r="G6" s="7" t="s">
        <v>24</v>
      </c>
      <c r="H6" s="7" t="s">
        <v>25</v>
      </c>
      <c r="I6" s="8" t="s">
        <v>26</v>
      </c>
      <c r="J6" s="57" t="s">
        <v>74</v>
      </c>
      <c r="K6" s="9" t="s">
        <v>27</v>
      </c>
      <c r="L6" s="9" t="s">
        <v>69</v>
      </c>
      <c r="M6" s="9" t="s">
        <v>28</v>
      </c>
      <c r="O6" s="11"/>
    </row>
    <row r="7" spans="2:15" s="31" customFormat="1">
      <c r="B7" s="40" t="s">
        <v>57</v>
      </c>
      <c r="C7" s="19">
        <v>39.008682000000007</v>
      </c>
      <c r="D7" s="19">
        <v>39.008682000000007</v>
      </c>
      <c r="E7" s="19">
        <v>41.01</v>
      </c>
      <c r="F7" s="19">
        <v>42.48</v>
      </c>
      <c r="G7" s="41" t="s">
        <v>1</v>
      </c>
      <c r="H7" s="41" t="s">
        <v>2</v>
      </c>
      <c r="I7" s="15" t="s">
        <v>62</v>
      </c>
      <c r="J7" s="54"/>
      <c r="K7" s="42" t="s">
        <v>59</v>
      </c>
      <c r="L7" s="48"/>
      <c r="M7" s="32"/>
      <c r="N7" s="30"/>
    </row>
    <row r="8" spans="2:15" s="31" customFormat="1">
      <c r="B8" s="40" t="s">
        <v>58</v>
      </c>
      <c r="C8" s="19">
        <v>40.266356000000009</v>
      </c>
      <c r="D8" s="19">
        <v>40.266356000000009</v>
      </c>
      <c r="E8" s="19">
        <v>42.33</v>
      </c>
      <c r="F8" s="19">
        <v>43.85</v>
      </c>
      <c r="G8" s="41" t="s">
        <v>1</v>
      </c>
      <c r="H8" s="41" t="s">
        <v>2</v>
      </c>
      <c r="I8" s="15" t="s">
        <v>62</v>
      </c>
      <c r="J8" s="54"/>
      <c r="K8" s="42" t="s">
        <v>60</v>
      </c>
      <c r="L8" s="48"/>
      <c r="M8" s="32"/>
      <c r="N8" s="30"/>
    </row>
    <row r="9" spans="2:15">
      <c r="B9" s="17" t="s">
        <v>6</v>
      </c>
      <c r="C9" s="19">
        <v>71.871572437589805</v>
      </c>
      <c r="D9" s="19">
        <v>71.871572437589805</v>
      </c>
      <c r="E9" s="19">
        <v>75.56</v>
      </c>
      <c r="F9" s="19">
        <v>78.27</v>
      </c>
      <c r="G9" s="20" t="s">
        <v>1</v>
      </c>
      <c r="H9" s="20" t="s">
        <v>2</v>
      </c>
      <c r="I9" s="15" t="s">
        <v>62</v>
      </c>
      <c r="J9" s="54"/>
      <c r="K9" s="21" t="s">
        <v>35</v>
      </c>
      <c r="L9" s="46"/>
      <c r="M9" s="43"/>
    </row>
    <row r="10" spans="2:15">
      <c r="B10" s="17" t="s">
        <v>7</v>
      </c>
      <c r="C10" s="19">
        <v>85.740313487759011</v>
      </c>
      <c r="D10" s="19">
        <v>85.740313487759011</v>
      </c>
      <c r="E10" s="19">
        <v>90.14</v>
      </c>
      <c r="F10" s="19">
        <v>93.37</v>
      </c>
      <c r="G10" s="20" t="s">
        <v>1</v>
      </c>
      <c r="H10" s="20" t="s">
        <v>2</v>
      </c>
      <c r="I10" s="15" t="s">
        <v>62</v>
      </c>
      <c r="J10" s="54"/>
      <c r="K10" s="21" t="s">
        <v>36</v>
      </c>
      <c r="L10" s="46"/>
      <c r="M10" s="43"/>
    </row>
    <row r="11" spans="2:15">
      <c r="B11" s="17" t="s">
        <v>8</v>
      </c>
      <c r="C11" s="19">
        <v>97.944002750086682</v>
      </c>
      <c r="D11" s="19">
        <v>97.944002750086682</v>
      </c>
      <c r="E11" s="19">
        <v>102.97</v>
      </c>
      <c r="F11" s="19">
        <v>106.67</v>
      </c>
      <c r="G11" s="20" t="s">
        <v>1</v>
      </c>
      <c r="H11" s="20" t="s">
        <v>2</v>
      </c>
      <c r="I11" s="15" t="s">
        <v>62</v>
      </c>
      <c r="J11" s="54"/>
      <c r="K11" s="21" t="s">
        <v>37</v>
      </c>
      <c r="L11" s="46"/>
      <c r="M11" s="43"/>
    </row>
    <row r="12" spans="2:15">
      <c r="B12" s="12" t="s">
        <v>3</v>
      </c>
      <c r="C12" s="13">
        <v>10.091097117118236</v>
      </c>
      <c r="D12" s="13">
        <v>10.091097117118236</v>
      </c>
      <c r="E12" s="13">
        <v>10.61</v>
      </c>
      <c r="F12" s="13">
        <v>10.99</v>
      </c>
      <c r="G12" s="14" t="s">
        <v>1</v>
      </c>
      <c r="H12" s="14" t="s">
        <v>2</v>
      </c>
      <c r="I12" s="15" t="s">
        <v>62</v>
      </c>
      <c r="J12" s="54"/>
      <c r="K12" s="16" t="s">
        <v>29</v>
      </c>
      <c r="L12" s="45"/>
      <c r="M12" s="43" t="s">
        <v>30</v>
      </c>
    </row>
    <row r="13" spans="2:15">
      <c r="B13" s="17" t="s">
        <v>4</v>
      </c>
      <c r="C13" s="18">
        <v>13.179744781154918</v>
      </c>
      <c r="D13" s="18">
        <v>13.179744781154918</v>
      </c>
      <c r="E13" s="18">
        <v>13.86</v>
      </c>
      <c r="F13" s="18">
        <v>14.35</v>
      </c>
      <c r="G13" s="20" t="s">
        <v>1</v>
      </c>
      <c r="H13" s="20" t="s">
        <v>2</v>
      </c>
      <c r="I13" s="15" t="s">
        <v>62</v>
      </c>
      <c r="J13" s="54"/>
      <c r="K13" s="21" t="s">
        <v>31</v>
      </c>
      <c r="L13" s="46"/>
      <c r="M13" s="43" t="s">
        <v>32</v>
      </c>
    </row>
    <row r="14" spans="2:15">
      <c r="B14" s="17" t="s">
        <v>5</v>
      </c>
      <c r="C14" s="19">
        <v>20.960357621227448</v>
      </c>
      <c r="D14" s="19">
        <v>20.960357621227448</v>
      </c>
      <c r="E14" s="19">
        <v>22.04</v>
      </c>
      <c r="F14" s="19">
        <v>22.83</v>
      </c>
      <c r="G14" s="20" t="s">
        <v>1</v>
      </c>
      <c r="H14" s="20" t="s">
        <v>2</v>
      </c>
      <c r="I14" s="15" t="s">
        <v>62</v>
      </c>
      <c r="J14" s="54"/>
      <c r="K14" s="21" t="s">
        <v>33</v>
      </c>
      <c r="L14" s="46"/>
      <c r="M14" s="43" t="s">
        <v>34</v>
      </c>
    </row>
    <row r="15" spans="2:15">
      <c r="B15" s="25" t="s">
        <v>17</v>
      </c>
      <c r="C15" s="19">
        <v>12.321124053182883</v>
      </c>
      <c r="D15" s="19">
        <v>12.321124053182883</v>
      </c>
      <c r="E15" s="50">
        <v>12.95</v>
      </c>
      <c r="F15" s="50">
        <v>13.42</v>
      </c>
      <c r="G15" s="26" t="s">
        <v>1</v>
      </c>
      <c r="H15" s="26" t="s">
        <v>2</v>
      </c>
      <c r="I15" s="15" t="s">
        <v>62</v>
      </c>
      <c r="J15" s="55"/>
      <c r="K15" s="27" t="s">
        <v>50</v>
      </c>
      <c r="L15" s="47"/>
      <c r="M15" s="32"/>
      <c r="O15" s="24"/>
    </row>
    <row r="16" spans="2:15">
      <c r="B16" s="25" t="s">
        <v>18</v>
      </c>
      <c r="C16" s="19">
        <v>15.896016933731124</v>
      </c>
      <c r="D16" s="19">
        <v>15.896016933731124</v>
      </c>
      <c r="E16" s="50">
        <v>16.71</v>
      </c>
      <c r="F16" s="50">
        <v>17.309999999999999</v>
      </c>
      <c r="G16" s="26" t="s">
        <v>1</v>
      </c>
      <c r="H16" s="26" t="s">
        <v>2</v>
      </c>
      <c r="I16" s="15" t="s">
        <v>62</v>
      </c>
      <c r="J16" s="55"/>
      <c r="K16" s="27" t="s">
        <v>51</v>
      </c>
      <c r="L16" s="47"/>
      <c r="M16" s="32"/>
      <c r="O16" s="24"/>
    </row>
    <row r="17" spans="2:15">
      <c r="B17" s="25" t="s">
        <v>12</v>
      </c>
      <c r="C17" s="19">
        <v>10.489624557028399</v>
      </c>
      <c r="D17" s="19">
        <v>10.489624557028399</v>
      </c>
      <c r="E17" s="50">
        <v>11.03</v>
      </c>
      <c r="F17" s="50">
        <v>11.42</v>
      </c>
      <c r="G17" s="26" t="s">
        <v>1</v>
      </c>
      <c r="H17" s="26" t="s">
        <v>2</v>
      </c>
      <c r="I17" s="15" t="s">
        <v>62</v>
      </c>
      <c r="J17" s="55"/>
      <c r="K17" s="27" t="s">
        <v>40</v>
      </c>
      <c r="L17" s="47" t="s">
        <v>64</v>
      </c>
      <c r="M17" s="43" t="s">
        <v>41</v>
      </c>
      <c r="O17" s="24"/>
    </row>
    <row r="18" spans="2:15">
      <c r="B18" s="25" t="s">
        <v>13</v>
      </c>
      <c r="C18" s="19">
        <v>7.9202278481427513</v>
      </c>
      <c r="D18" s="19">
        <v>7.9202278481427513</v>
      </c>
      <c r="E18" s="50">
        <v>8.33</v>
      </c>
      <c r="F18" s="50">
        <v>8.6300000000000008</v>
      </c>
      <c r="G18" s="26" t="s">
        <v>1</v>
      </c>
      <c r="H18" s="26" t="s">
        <v>2</v>
      </c>
      <c r="I18" s="15" t="s">
        <v>62</v>
      </c>
      <c r="J18" s="55"/>
      <c r="K18" s="27" t="s">
        <v>42</v>
      </c>
      <c r="L18" s="47" t="s">
        <v>65</v>
      </c>
      <c r="M18" s="43" t="s">
        <v>43</v>
      </c>
      <c r="O18" s="24"/>
    </row>
    <row r="19" spans="2:15">
      <c r="B19" s="25" t="s">
        <v>14</v>
      </c>
      <c r="C19" s="19">
        <v>354.89678120924998</v>
      </c>
      <c r="D19" s="19">
        <v>354.89678120924998</v>
      </c>
      <c r="E19" s="50">
        <v>373.1</v>
      </c>
      <c r="F19" s="50">
        <v>386.5</v>
      </c>
      <c r="G19" s="26" t="s">
        <v>23</v>
      </c>
      <c r="H19" s="26" t="s">
        <v>23</v>
      </c>
      <c r="I19" s="15" t="s">
        <v>62</v>
      </c>
      <c r="J19" s="55"/>
      <c r="K19" s="27" t="s">
        <v>44</v>
      </c>
      <c r="L19" s="47" t="s">
        <v>66</v>
      </c>
      <c r="M19" s="43" t="s">
        <v>45</v>
      </c>
      <c r="O19" s="24"/>
    </row>
    <row r="20" spans="2:15">
      <c r="B20" s="25" t="s">
        <v>15</v>
      </c>
      <c r="C20" s="19">
        <v>354.89678120924998</v>
      </c>
      <c r="D20" s="19">
        <v>354.89678120924998</v>
      </c>
      <c r="E20" s="50">
        <v>373.1</v>
      </c>
      <c r="F20" s="50">
        <v>386.5</v>
      </c>
      <c r="G20" s="26" t="s">
        <v>23</v>
      </c>
      <c r="H20" s="26" t="s">
        <v>23</v>
      </c>
      <c r="I20" s="15" t="s">
        <v>62</v>
      </c>
      <c r="J20" s="55"/>
      <c r="K20" s="27" t="s">
        <v>46</v>
      </c>
      <c r="L20" s="47" t="s">
        <v>67</v>
      </c>
      <c r="M20" s="43" t="s">
        <v>47</v>
      </c>
      <c r="O20" s="24"/>
    </row>
    <row r="21" spans="2:15">
      <c r="B21" s="25" t="s">
        <v>16</v>
      </c>
      <c r="C21" s="19">
        <v>354.89678120924998</v>
      </c>
      <c r="D21" s="19">
        <v>354.89678120924998</v>
      </c>
      <c r="E21" s="50">
        <v>373.1</v>
      </c>
      <c r="F21" s="50">
        <v>386.5</v>
      </c>
      <c r="G21" s="26" t="s">
        <v>23</v>
      </c>
      <c r="H21" s="26" t="s">
        <v>23</v>
      </c>
      <c r="I21" s="15" t="s">
        <v>62</v>
      </c>
      <c r="J21" s="55"/>
      <c r="K21" s="27" t="s">
        <v>48</v>
      </c>
      <c r="L21" s="47" t="s">
        <v>68</v>
      </c>
      <c r="M21" s="43" t="s">
        <v>49</v>
      </c>
      <c r="O21" s="24"/>
    </row>
    <row r="22" spans="2:15">
      <c r="B22" s="17" t="s">
        <v>19</v>
      </c>
      <c r="C22" s="19">
        <v>42.013667796571703</v>
      </c>
      <c r="D22" s="22">
        <v>42.013667796571703</v>
      </c>
      <c r="E22" s="22">
        <v>44.17</v>
      </c>
      <c r="F22" s="22">
        <v>45.75</v>
      </c>
      <c r="G22" s="23" t="s">
        <v>1</v>
      </c>
      <c r="H22" s="23" t="s">
        <v>2</v>
      </c>
      <c r="I22" s="15" t="s">
        <v>62</v>
      </c>
      <c r="J22" s="54"/>
      <c r="K22" s="33" t="s">
        <v>52</v>
      </c>
      <c r="L22" s="48"/>
      <c r="M22" s="34"/>
    </row>
    <row r="23" spans="2:15">
      <c r="B23" s="25" t="s">
        <v>63</v>
      </c>
      <c r="C23" s="19">
        <v>90.375830000000008</v>
      </c>
      <c r="D23" s="19">
        <v>90.375830000000008</v>
      </c>
      <c r="E23" s="50">
        <v>95.01</v>
      </c>
      <c r="F23" s="50">
        <v>98.42</v>
      </c>
      <c r="G23" s="26" t="s">
        <v>23</v>
      </c>
      <c r="H23" s="26" t="s">
        <v>23</v>
      </c>
      <c r="I23" s="15" t="s">
        <v>62</v>
      </c>
      <c r="J23" s="55"/>
      <c r="K23" s="27" t="s">
        <v>61</v>
      </c>
      <c r="L23" s="47"/>
      <c r="M23" s="32"/>
      <c r="O23" s="24"/>
    </row>
    <row r="24" spans="2:15">
      <c r="B24" s="17" t="s">
        <v>20</v>
      </c>
      <c r="C24" s="22">
        <v>272.42677276842539</v>
      </c>
      <c r="D24" s="22">
        <v>272.42677276842539</v>
      </c>
      <c r="E24" s="22">
        <v>286.39999999999998</v>
      </c>
      <c r="F24" s="22">
        <v>296.68</v>
      </c>
      <c r="G24" s="23" t="s">
        <v>9</v>
      </c>
      <c r="H24" s="23" t="s">
        <v>9</v>
      </c>
      <c r="I24" s="15" t="s">
        <v>62</v>
      </c>
      <c r="J24" s="54"/>
      <c r="K24" s="33" t="s">
        <v>53</v>
      </c>
      <c r="L24" s="48"/>
      <c r="M24" s="34"/>
    </row>
    <row r="25" spans="2:15">
      <c r="B25" s="17" t="s">
        <v>21</v>
      </c>
      <c r="C25" s="22">
        <v>185.15010263591819</v>
      </c>
      <c r="D25" s="22">
        <v>185.15010263591819</v>
      </c>
      <c r="E25" s="22">
        <v>194.65</v>
      </c>
      <c r="F25" s="22">
        <v>201.64</v>
      </c>
      <c r="G25" s="23" t="s">
        <v>9</v>
      </c>
      <c r="H25" s="23" t="s">
        <v>9</v>
      </c>
      <c r="I25" s="15" t="s">
        <v>62</v>
      </c>
      <c r="J25" s="54"/>
      <c r="K25" s="33" t="s">
        <v>54</v>
      </c>
      <c r="L25" s="48"/>
      <c r="M25" s="34"/>
    </row>
    <row r="26" spans="2:15">
      <c r="B26" s="17" t="s">
        <v>22</v>
      </c>
      <c r="C26" s="22">
        <v>246.61713441252732</v>
      </c>
      <c r="D26" s="22">
        <v>246.61713441252732</v>
      </c>
      <c r="E26" s="22">
        <v>259.27</v>
      </c>
      <c r="F26" s="22">
        <v>268.58</v>
      </c>
      <c r="G26" s="23" t="s">
        <v>9</v>
      </c>
      <c r="H26" s="23" t="s">
        <v>9</v>
      </c>
      <c r="I26" s="15" t="s">
        <v>62</v>
      </c>
      <c r="J26" s="54"/>
      <c r="K26" s="33" t="s">
        <v>55</v>
      </c>
      <c r="L26" s="48"/>
      <c r="M26" s="34"/>
    </row>
    <row r="27" spans="2:15">
      <c r="B27" s="17" t="s">
        <v>10</v>
      </c>
      <c r="C27" s="22">
        <v>19.166536000000004</v>
      </c>
      <c r="D27" s="22">
        <v>19.166536000000004</v>
      </c>
      <c r="E27" s="22">
        <v>20.149999999999999</v>
      </c>
      <c r="F27" s="22">
        <v>20.87</v>
      </c>
      <c r="G27" s="23" t="s">
        <v>9</v>
      </c>
      <c r="H27" s="23" t="s">
        <v>9</v>
      </c>
      <c r="I27" s="15" t="s">
        <v>62</v>
      </c>
      <c r="J27" s="54"/>
      <c r="K27" s="33" t="s">
        <v>38</v>
      </c>
      <c r="L27" s="48"/>
      <c r="M27" s="34"/>
    </row>
    <row r="28" spans="2:15" ht="15" thickBot="1">
      <c r="B28" s="35" t="s">
        <v>11</v>
      </c>
      <c r="C28" s="36">
        <v>36.108756000000007</v>
      </c>
      <c r="D28" s="51">
        <v>37.054610000000004</v>
      </c>
      <c r="E28" s="36">
        <v>38.96</v>
      </c>
      <c r="F28" s="36">
        <v>40.35</v>
      </c>
      <c r="G28" s="37" t="s">
        <v>9</v>
      </c>
      <c r="H28" s="37" t="s">
        <v>9</v>
      </c>
      <c r="I28" s="28" t="s">
        <v>62</v>
      </c>
      <c r="J28" s="56"/>
      <c r="K28" s="38" t="s">
        <v>39</v>
      </c>
      <c r="L28" s="49"/>
      <c r="M28" s="39"/>
    </row>
    <row r="29" spans="2:15">
      <c r="B29" s="29"/>
    </row>
  </sheetData>
  <mergeCells count="2">
    <mergeCell ref="B2:M2"/>
    <mergeCell ref="B4:M4"/>
  </mergeCells>
  <phoneticPr fontId="14" type="noConversion"/>
  <pageMargins left="0.70866141732283472" right="0.70866141732283472" top="0.35433070866141736" bottom="0.35433070866141736" header="0" footer="0"/>
  <pageSetup paperSize="9" scale="58" orientation="landscape" horizontalDpi="300" verticalDpi="300" r:id="rId1"/>
  <rowBreaks count="1" manualBreakCount="1">
    <brk id="28" max="16383" man="1"/>
  </rowBreaks>
  <colBreaks count="1" manualBreakCount="1">
    <brk id="1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F343B7-945C-42EC-9E06-A9A6D9F4CAFE}">
  <dimension ref="A1:J36"/>
  <sheetViews>
    <sheetView tabSelected="1" workbookViewId="0">
      <selection activeCell="I1" sqref="I1"/>
    </sheetView>
  </sheetViews>
  <sheetFormatPr defaultRowHeight="13.8"/>
  <cols>
    <col min="1" max="1" width="10.19921875" bestFit="1" customWidth="1"/>
    <col min="2" max="2" width="38.19921875" bestFit="1" customWidth="1"/>
    <col min="3" max="3" width="32.796875" bestFit="1" customWidth="1"/>
    <col min="4" max="4" width="5.3984375" bestFit="1" customWidth="1"/>
    <col min="5" max="5" width="8.8984375" bestFit="1" customWidth="1"/>
    <col min="6" max="8" width="11.19921875" hidden="1" customWidth="1"/>
    <col min="9" max="9" width="20.19921875" bestFit="1" customWidth="1"/>
    <col min="10" max="10" width="8.69921875" style="92"/>
  </cols>
  <sheetData>
    <row r="1" spans="1:10">
      <c r="A1" s="58" t="s">
        <v>75</v>
      </c>
      <c r="B1" s="58" t="s">
        <v>76</v>
      </c>
      <c r="C1" s="58" t="s">
        <v>77</v>
      </c>
      <c r="D1" s="58" t="s">
        <v>78</v>
      </c>
      <c r="E1" s="58" t="s">
        <v>79</v>
      </c>
      <c r="F1" s="58" t="s">
        <v>111</v>
      </c>
      <c r="G1" s="58" t="s">
        <v>118</v>
      </c>
      <c r="H1" s="58" t="s">
        <v>113</v>
      </c>
      <c r="I1" s="59" t="s">
        <v>112</v>
      </c>
      <c r="J1" s="58" t="s">
        <v>114</v>
      </c>
    </row>
    <row r="2" spans="1:10">
      <c r="A2" s="90" t="s">
        <v>59</v>
      </c>
      <c r="B2" s="58" t="s">
        <v>84</v>
      </c>
      <c r="C2" s="58" t="s">
        <v>85</v>
      </c>
      <c r="D2" s="58" t="s">
        <v>86</v>
      </c>
      <c r="E2" s="58" t="s">
        <v>80</v>
      </c>
      <c r="F2" s="60">
        <v>37.53</v>
      </c>
      <c r="G2" s="60">
        <f>VLOOKUP(A2,'Was-wordt tarieven'!A:M,13,FALSE)</f>
        <v>37.53</v>
      </c>
      <c r="H2" s="60">
        <v>39.01</v>
      </c>
      <c r="I2" s="61">
        <v>41.01</v>
      </c>
      <c r="J2" s="91">
        <f t="shared" ref="J2:J18" si="0">ROUND(G2*1.0394*1.0513*1.0359,2)</f>
        <v>42.48</v>
      </c>
    </row>
    <row r="3" spans="1:10">
      <c r="A3" s="90" t="s">
        <v>60</v>
      </c>
      <c r="B3" s="58" t="s">
        <v>84</v>
      </c>
      <c r="C3" s="58" t="s">
        <v>87</v>
      </c>
      <c r="D3" s="58" t="s">
        <v>86</v>
      </c>
      <c r="E3" s="58" t="s">
        <v>80</v>
      </c>
      <c r="F3" s="60">
        <v>38.74</v>
      </c>
      <c r="G3" s="60">
        <f>VLOOKUP(A3,'Was-wordt tarieven'!A:M,13,FALSE)</f>
        <v>38.74</v>
      </c>
      <c r="H3" s="60">
        <v>40.270000000000003</v>
      </c>
      <c r="I3" s="61">
        <v>42.33</v>
      </c>
      <c r="J3" s="91">
        <f t="shared" si="0"/>
        <v>43.85</v>
      </c>
    </row>
    <row r="4" spans="1:10">
      <c r="A4" s="58" t="s">
        <v>52</v>
      </c>
      <c r="B4" s="58" t="s">
        <v>19</v>
      </c>
      <c r="C4" s="58" t="s">
        <v>19</v>
      </c>
      <c r="D4" s="58" t="s">
        <v>86</v>
      </c>
      <c r="E4" s="58" t="s">
        <v>80</v>
      </c>
      <c r="F4" s="60">
        <v>35.97</v>
      </c>
      <c r="G4" s="60">
        <f>VLOOKUP(A4,'Was-wordt tarieven'!A:M,13,FALSE)</f>
        <v>40.421077349020301</v>
      </c>
      <c r="H4" s="60">
        <v>42.01</v>
      </c>
      <c r="I4" s="61">
        <v>44.17</v>
      </c>
      <c r="J4" s="91">
        <f t="shared" si="0"/>
        <v>45.75</v>
      </c>
    </row>
    <row r="5" spans="1:10">
      <c r="A5" s="58" t="s">
        <v>35</v>
      </c>
      <c r="B5" s="58" t="s">
        <v>88</v>
      </c>
      <c r="C5" s="58" t="s">
        <v>155</v>
      </c>
      <c r="D5" s="58" t="s">
        <v>86</v>
      </c>
      <c r="E5" s="58" t="s">
        <v>80</v>
      </c>
      <c r="F5" s="60">
        <v>63.11</v>
      </c>
      <c r="G5" s="60">
        <f>VLOOKUP(A5,'Was-wordt tarieven'!A:M,13,FALSE)</f>
        <v>69.147173790253802</v>
      </c>
      <c r="H5" s="60">
        <v>74.3</v>
      </c>
      <c r="I5" s="61">
        <v>75.56</v>
      </c>
      <c r="J5" s="91">
        <f t="shared" si="0"/>
        <v>78.27</v>
      </c>
    </row>
    <row r="6" spans="1:10">
      <c r="A6" s="58" t="s">
        <v>36</v>
      </c>
      <c r="B6" s="58" t="s">
        <v>88</v>
      </c>
      <c r="C6" s="58" t="s">
        <v>156</v>
      </c>
      <c r="D6" s="58" t="s">
        <v>86</v>
      </c>
      <c r="E6" s="58" t="s">
        <v>80</v>
      </c>
      <c r="F6" s="60">
        <v>74.86</v>
      </c>
      <c r="G6" s="60">
        <f>VLOOKUP(A6,'Was-wordt tarieven'!A:M,13,FALSE)</f>
        <v>82.490199622627486</v>
      </c>
      <c r="H6" s="60">
        <v>87.3</v>
      </c>
      <c r="I6" s="61">
        <v>90.14</v>
      </c>
      <c r="J6" s="91">
        <f t="shared" si="0"/>
        <v>93.37</v>
      </c>
    </row>
    <row r="7" spans="1:10">
      <c r="A7" s="58" t="s">
        <v>37</v>
      </c>
      <c r="B7" s="58" t="s">
        <v>88</v>
      </c>
      <c r="C7" s="58" t="s">
        <v>157</v>
      </c>
      <c r="D7" s="58" t="s">
        <v>86</v>
      </c>
      <c r="E7" s="58" t="s">
        <v>80</v>
      </c>
      <c r="F7" s="60">
        <v>86.95</v>
      </c>
      <c r="G7" s="60">
        <f>VLOOKUP(A7,'Was-wordt tarieven'!A:M,13,FALSE)</f>
        <v>94.23128992696428</v>
      </c>
      <c r="H7" s="60">
        <v>102.75</v>
      </c>
      <c r="I7" s="61">
        <v>102.97</v>
      </c>
      <c r="J7" s="91">
        <f t="shared" si="0"/>
        <v>106.67</v>
      </c>
    </row>
    <row r="8" spans="1:10">
      <c r="A8" s="58" t="s">
        <v>29</v>
      </c>
      <c r="B8" s="58" t="s">
        <v>92</v>
      </c>
      <c r="C8" s="58" t="s">
        <v>3</v>
      </c>
      <c r="D8" s="58" t="s">
        <v>86</v>
      </c>
      <c r="E8" s="58" t="s">
        <v>80</v>
      </c>
      <c r="F8" s="60">
        <v>10.63</v>
      </c>
      <c r="G8" s="60">
        <f>VLOOKUP(A8,'Was-wordt tarieven'!A:M,13,FALSE)</f>
        <v>9.7085791005563173</v>
      </c>
      <c r="H8" s="60">
        <v>11.05</v>
      </c>
      <c r="I8" s="61">
        <v>10.61</v>
      </c>
      <c r="J8" s="91">
        <f t="shared" si="0"/>
        <v>10.99</v>
      </c>
    </row>
    <row r="9" spans="1:10">
      <c r="A9" s="58" t="s">
        <v>31</v>
      </c>
      <c r="B9" s="58" t="s">
        <v>92</v>
      </c>
      <c r="C9" s="58" t="s">
        <v>4</v>
      </c>
      <c r="D9" s="58" t="s">
        <v>86</v>
      </c>
      <c r="E9" s="58" t="s">
        <v>80</v>
      </c>
      <c r="F9" s="60">
        <v>14.14</v>
      </c>
      <c r="G9" s="60">
        <f>VLOOKUP(A9,'Was-wordt tarieven'!A:M,13,FALSE)</f>
        <v>12.680146989758434</v>
      </c>
      <c r="H9" s="60">
        <v>14.7</v>
      </c>
      <c r="I9" s="61">
        <v>13.86</v>
      </c>
      <c r="J9" s="91">
        <f t="shared" si="0"/>
        <v>14.35</v>
      </c>
    </row>
    <row r="10" spans="1:10">
      <c r="A10" s="58" t="s">
        <v>33</v>
      </c>
      <c r="B10" s="58" t="s">
        <v>92</v>
      </c>
      <c r="C10" s="58" t="s">
        <v>5</v>
      </c>
      <c r="D10" s="58" t="s">
        <v>86</v>
      </c>
      <c r="E10" s="58" t="s">
        <v>80</v>
      </c>
      <c r="F10" s="60">
        <v>21.38</v>
      </c>
      <c r="G10" s="60">
        <f>VLOOKUP(A10,'Was-wordt tarieven'!A:M,13,FALSE)</f>
        <v>20.165824149728156</v>
      </c>
      <c r="H10" s="60">
        <v>22.22</v>
      </c>
      <c r="I10" s="61">
        <v>22.04</v>
      </c>
      <c r="J10" s="91">
        <f t="shared" si="0"/>
        <v>22.83</v>
      </c>
    </row>
    <row r="11" spans="1:10">
      <c r="A11" s="58" t="s">
        <v>50</v>
      </c>
      <c r="B11" s="58" t="s">
        <v>92</v>
      </c>
      <c r="C11" s="58" t="s">
        <v>17</v>
      </c>
      <c r="D11" s="58" t="s">
        <v>86</v>
      </c>
      <c r="E11" s="58" t="s">
        <v>80</v>
      </c>
      <c r="F11" s="60">
        <v>13.53</v>
      </c>
      <c r="G11" s="60">
        <f>VLOOKUP(A11,'Was-wordt tarieven'!A:M,13,FALSE)</f>
        <v>11.854073555111489</v>
      </c>
      <c r="H11" s="60">
        <v>14.06</v>
      </c>
      <c r="I11" s="61">
        <v>12.95</v>
      </c>
      <c r="J11" s="91">
        <f t="shared" si="0"/>
        <v>13.42</v>
      </c>
    </row>
    <row r="12" spans="1:10">
      <c r="A12" s="58" t="s">
        <v>51</v>
      </c>
      <c r="B12" s="58" t="s">
        <v>92</v>
      </c>
      <c r="C12" s="58" t="s">
        <v>18</v>
      </c>
      <c r="D12" s="58" t="s">
        <v>86</v>
      </c>
      <c r="E12" s="58" t="s">
        <v>80</v>
      </c>
      <c r="F12" s="60">
        <v>16.34</v>
      </c>
      <c r="G12" s="60">
        <f>VLOOKUP(A12,'Was-wordt tarieven'!A:M,13,FALSE)</f>
        <v>15.293454814057267</v>
      </c>
      <c r="H12" s="60">
        <v>16.98</v>
      </c>
      <c r="I12" s="61">
        <v>16.71</v>
      </c>
      <c r="J12" s="91">
        <f t="shared" si="0"/>
        <v>17.309999999999999</v>
      </c>
    </row>
    <row r="13" spans="1:10">
      <c r="A13" s="58" t="s">
        <v>53</v>
      </c>
      <c r="B13" s="58" t="s">
        <v>94</v>
      </c>
      <c r="C13" s="58" t="s">
        <v>158</v>
      </c>
      <c r="D13" s="58" t="s">
        <v>86</v>
      </c>
      <c r="E13" s="58" t="s">
        <v>81</v>
      </c>
      <c r="F13" s="60">
        <v>197.79</v>
      </c>
      <c r="G13" s="60">
        <f>VLOOKUP(A13,'Was-wordt tarieven'!A:M,13,FALSE)</f>
        <v>262.10003152628957</v>
      </c>
      <c r="H13" s="60">
        <v>272.43</v>
      </c>
      <c r="I13" s="61">
        <v>286.39999999999998</v>
      </c>
      <c r="J13" s="91">
        <f t="shared" si="0"/>
        <v>296.68</v>
      </c>
    </row>
    <row r="14" spans="1:10">
      <c r="A14" s="58" t="s">
        <v>54</v>
      </c>
      <c r="B14" s="58" t="s">
        <v>94</v>
      </c>
      <c r="C14" s="58" t="s">
        <v>159</v>
      </c>
      <c r="D14" s="58" t="s">
        <v>86</v>
      </c>
      <c r="E14" s="58" t="s">
        <v>81</v>
      </c>
      <c r="F14" s="60">
        <v>151.68</v>
      </c>
      <c r="G14" s="60">
        <f>VLOOKUP(A14,'Was-wordt tarieven'!A:M,13,FALSE)</f>
        <v>178.13171313827033</v>
      </c>
      <c r="H14" s="60">
        <v>185.15</v>
      </c>
      <c r="I14" s="61">
        <v>194.65</v>
      </c>
      <c r="J14" s="91">
        <f t="shared" si="0"/>
        <v>201.64</v>
      </c>
    </row>
    <row r="15" spans="1:10">
      <c r="A15" s="58" t="s">
        <v>55</v>
      </c>
      <c r="B15" s="58" t="s">
        <v>94</v>
      </c>
      <c r="C15" s="58" t="s">
        <v>160</v>
      </c>
      <c r="D15" s="58" t="s">
        <v>86</v>
      </c>
      <c r="E15" s="58" t="s">
        <v>81</v>
      </c>
      <c r="F15" s="60">
        <v>205.31</v>
      </c>
      <c r="G15" s="60">
        <f>VLOOKUP(A15,'Was-wordt tarieven'!A:M,13,FALSE)</f>
        <v>237.26874582694563</v>
      </c>
      <c r="H15" s="60">
        <v>246.62</v>
      </c>
      <c r="I15" s="61">
        <v>259.27</v>
      </c>
      <c r="J15" s="91">
        <f t="shared" si="0"/>
        <v>268.58</v>
      </c>
    </row>
    <row r="16" spans="1:10">
      <c r="A16" s="58" t="s">
        <v>38</v>
      </c>
      <c r="B16" s="58" t="s">
        <v>10</v>
      </c>
      <c r="C16" s="58" t="s">
        <v>10</v>
      </c>
      <c r="D16" s="58" t="s">
        <v>86</v>
      </c>
      <c r="E16" s="58" t="s">
        <v>80</v>
      </c>
      <c r="F16" s="60">
        <v>18.420000000000002</v>
      </c>
      <c r="G16" s="60">
        <f>VLOOKUP(A16,'Was-wordt tarieven'!A:M,13,FALSE)</f>
        <v>18.440000000000001</v>
      </c>
      <c r="H16" s="60">
        <v>19.170000000000002</v>
      </c>
      <c r="I16" s="61">
        <v>20.149999999999999</v>
      </c>
      <c r="J16" s="91">
        <f t="shared" si="0"/>
        <v>20.87</v>
      </c>
    </row>
    <row r="17" spans="1:10">
      <c r="A17" s="58" t="s">
        <v>39</v>
      </c>
      <c r="B17" s="58" t="s">
        <v>11</v>
      </c>
      <c r="C17" s="58" t="s">
        <v>11</v>
      </c>
      <c r="D17" s="58" t="s">
        <v>86</v>
      </c>
      <c r="E17" s="58" t="s">
        <v>80</v>
      </c>
      <c r="F17" s="60">
        <v>30.71</v>
      </c>
      <c r="G17" s="60">
        <f>VLOOKUP(A17,'Was-wordt tarieven'!A:M,13,FALSE)</f>
        <v>35.65</v>
      </c>
      <c r="H17" s="60">
        <v>36.11</v>
      </c>
      <c r="I17" s="61">
        <v>38.96</v>
      </c>
      <c r="J17" s="91">
        <f t="shared" si="0"/>
        <v>40.35</v>
      </c>
    </row>
    <row r="18" spans="1:10">
      <c r="A18" s="58" t="s">
        <v>40</v>
      </c>
      <c r="B18" s="58" t="s">
        <v>97</v>
      </c>
      <c r="C18" s="58" t="s">
        <v>98</v>
      </c>
      <c r="D18" s="58" t="s">
        <v>86</v>
      </c>
      <c r="E18" s="58" t="s">
        <v>80</v>
      </c>
      <c r="F18" s="60">
        <v>10.63</v>
      </c>
      <c r="G18" s="60">
        <f>VLOOKUP(A18,'Was-wordt tarieven'!A:M,13,FALSE)</f>
        <v>10.091999766238597</v>
      </c>
      <c r="H18" s="60">
        <v>11.05</v>
      </c>
      <c r="I18" s="61">
        <v>11.03</v>
      </c>
      <c r="J18" s="91">
        <f t="shared" si="0"/>
        <v>11.42</v>
      </c>
    </row>
    <row r="19" spans="1:10">
      <c r="A19" s="58" t="s">
        <v>42</v>
      </c>
      <c r="B19" s="58" t="s">
        <v>97</v>
      </c>
      <c r="C19" s="58" t="s">
        <v>99</v>
      </c>
      <c r="D19" s="58" t="s">
        <v>86</v>
      </c>
      <c r="E19" s="58" t="s">
        <v>80</v>
      </c>
      <c r="F19" s="60">
        <v>7.86</v>
      </c>
      <c r="G19" s="60">
        <f>VLOOKUP(A19,'Was-wordt tarieven'!A:M,13,FALSE)</f>
        <v>7.6199998538991247</v>
      </c>
      <c r="H19" s="60">
        <v>8.17</v>
      </c>
      <c r="I19" s="61">
        <v>8.33</v>
      </c>
      <c r="J19" s="91">
        <f t="shared" ref="J19:J36" si="1">ROUND(G19*1.0394*1.0513*1.0359,2)</f>
        <v>8.6300000000000008</v>
      </c>
    </row>
    <row r="20" spans="1:10">
      <c r="A20" s="58" t="s">
        <v>44</v>
      </c>
      <c r="B20" s="58" t="s">
        <v>97</v>
      </c>
      <c r="C20" s="58" t="s">
        <v>100</v>
      </c>
      <c r="D20" s="58" t="s">
        <v>86</v>
      </c>
      <c r="E20" s="58" t="s">
        <v>83</v>
      </c>
      <c r="F20" s="60">
        <v>319.04000000000002</v>
      </c>
      <c r="G20" s="60">
        <f>VLOOKUP(A20,'Was-wordt tarieven'!A:M,13,FALSE)</f>
        <v>341.44389186958819</v>
      </c>
      <c r="H20" s="60">
        <v>354.9</v>
      </c>
      <c r="I20" s="61">
        <v>373.1</v>
      </c>
      <c r="J20" s="91">
        <f t="shared" si="1"/>
        <v>386.5</v>
      </c>
    </row>
    <row r="21" spans="1:10">
      <c r="A21" s="58" t="s">
        <v>46</v>
      </c>
      <c r="B21" s="58" t="s">
        <v>97</v>
      </c>
      <c r="C21" s="58" t="s">
        <v>101</v>
      </c>
      <c r="D21" s="58" t="s">
        <v>86</v>
      </c>
      <c r="E21" s="58" t="s">
        <v>83</v>
      </c>
      <c r="F21" s="60">
        <v>319.04000000000002</v>
      </c>
      <c r="G21" s="60">
        <f>VLOOKUP(A21,'Was-wordt tarieven'!A:M,13,FALSE)</f>
        <v>341.44389186958819</v>
      </c>
      <c r="H21" s="60">
        <v>354.9</v>
      </c>
      <c r="I21" s="61">
        <v>373.1</v>
      </c>
      <c r="J21" s="91">
        <f t="shared" si="1"/>
        <v>386.5</v>
      </c>
    </row>
    <row r="22" spans="1:10">
      <c r="A22" s="58" t="s">
        <v>48</v>
      </c>
      <c r="B22" s="58" t="s">
        <v>97</v>
      </c>
      <c r="C22" s="58" t="s">
        <v>102</v>
      </c>
      <c r="D22" s="58" t="s">
        <v>86</v>
      </c>
      <c r="E22" s="58" t="s">
        <v>83</v>
      </c>
      <c r="F22" s="60">
        <v>319.04000000000002</v>
      </c>
      <c r="G22" s="60">
        <f>VLOOKUP(A22,'Was-wordt tarieven'!A:M,13,FALSE)</f>
        <v>341.44389186958819</v>
      </c>
      <c r="H22" s="60">
        <v>354.9</v>
      </c>
      <c r="I22" s="61">
        <v>373.1</v>
      </c>
      <c r="J22" s="91">
        <f t="shared" si="1"/>
        <v>386.5</v>
      </c>
    </row>
    <row r="23" spans="1:10">
      <c r="A23" s="58" t="s">
        <v>61</v>
      </c>
      <c r="B23" s="58" t="s">
        <v>63</v>
      </c>
      <c r="C23" s="58" t="s">
        <v>63</v>
      </c>
      <c r="D23" s="58" t="s">
        <v>86</v>
      </c>
      <c r="E23" s="58" t="s">
        <v>80</v>
      </c>
      <c r="F23" s="60">
        <v>86.95</v>
      </c>
      <c r="G23" s="60">
        <f>VLOOKUP(A23,'Was-wordt tarieven'!A:M,13,FALSE)</f>
        <v>86.95</v>
      </c>
      <c r="H23" s="60">
        <v>90.38</v>
      </c>
      <c r="I23" s="61">
        <v>95.01</v>
      </c>
      <c r="J23" s="91">
        <f t="shared" si="1"/>
        <v>98.42</v>
      </c>
    </row>
    <row r="24" spans="1:10">
      <c r="A24" s="58" t="s">
        <v>64</v>
      </c>
      <c r="B24" s="58" t="s">
        <v>97</v>
      </c>
      <c r="C24" s="58" t="s">
        <v>103</v>
      </c>
      <c r="D24" s="58" t="s">
        <v>86</v>
      </c>
      <c r="E24" s="58" t="s">
        <v>80</v>
      </c>
      <c r="F24" s="58"/>
      <c r="G24" s="60">
        <f>VLOOKUP(A24,'Was-wordt tarieven'!A:M,13,FALSE)</f>
        <v>10.091999766238597</v>
      </c>
      <c r="H24" s="60">
        <v>11.05</v>
      </c>
      <c r="I24" s="61">
        <v>11.03</v>
      </c>
      <c r="J24" s="91">
        <f t="shared" si="1"/>
        <v>11.42</v>
      </c>
    </row>
    <row r="25" spans="1:10">
      <c r="A25" s="58" t="s">
        <v>65</v>
      </c>
      <c r="B25" s="58" t="s">
        <v>97</v>
      </c>
      <c r="C25" s="58" t="s">
        <v>104</v>
      </c>
      <c r="D25" s="58" t="s">
        <v>86</v>
      </c>
      <c r="E25" s="58" t="s">
        <v>80</v>
      </c>
      <c r="F25" s="58"/>
      <c r="G25" s="60">
        <f>VLOOKUP(A25,'Was-wordt tarieven'!A:M,13,FALSE)</f>
        <v>7.6199998538991247</v>
      </c>
      <c r="H25" s="60">
        <v>8.17</v>
      </c>
      <c r="I25" s="61">
        <v>8.33</v>
      </c>
      <c r="J25" s="91">
        <f t="shared" si="1"/>
        <v>8.6300000000000008</v>
      </c>
    </row>
    <row r="26" spans="1:10">
      <c r="A26" s="58" t="s">
        <v>66</v>
      </c>
      <c r="B26" s="58" t="s">
        <v>97</v>
      </c>
      <c r="C26" s="58" t="s">
        <v>105</v>
      </c>
      <c r="D26" s="58" t="s">
        <v>86</v>
      </c>
      <c r="E26" s="58" t="s">
        <v>83</v>
      </c>
      <c r="F26" s="58"/>
      <c r="G26" s="60">
        <f>VLOOKUP(A26,'Was-wordt tarieven'!A:M,13,FALSE)</f>
        <v>341.44389186958819</v>
      </c>
      <c r="H26" s="60">
        <v>354.9</v>
      </c>
      <c r="I26" s="61">
        <v>373.1</v>
      </c>
      <c r="J26" s="91">
        <f t="shared" si="1"/>
        <v>386.5</v>
      </c>
    </row>
    <row r="27" spans="1:10">
      <c r="A27" s="58" t="s">
        <v>67</v>
      </c>
      <c r="B27" s="58" t="s">
        <v>97</v>
      </c>
      <c r="C27" s="58" t="s">
        <v>106</v>
      </c>
      <c r="D27" s="58" t="s">
        <v>86</v>
      </c>
      <c r="E27" s="58" t="s">
        <v>83</v>
      </c>
      <c r="F27" s="58"/>
      <c r="G27" s="60">
        <f>VLOOKUP(A27,'Was-wordt tarieven'!A:M,13,FALSE)</f>
        <v>341.44389186958819</v>
      </c>
      <c r="H27" s="60">
        <v>354.9</v>
      </c>
      <c r="I27" s="61">
        <v>373.1</v>
      </c>
      <c r="J27" s="91">
        <f t="shared" si="1"/>
        <v>386.5</v>
      </c>
    </row>
    <row r="28" spans="1:10">
      <c r="A28" s="58" t="s">
        <v>68</v>
      </c>
      <c r="B28" s="58" t="s">
        <v>97</v>
      </c>
      <c r="C28" s="58" t="s">
        <v>107</v>
      </c>
      <c r="D28" s="58" t="s">
        <v>86</v>
      </c>
      <c r="E28" s="58" t="s">
        <v>83</v>
      </c>
      <c r="F28" s="58"/>
      <c r="G28" s="60">
        <f>VLOOKUP(A28,'Was-wordt tarieven'!A:M,13,FALSE)</f>
        <v>341.44389186958819</v>
      </c>
      <c r="H28" s="60">
        <v>354.9</v>
      </c>
      <c r="I28" s="61">
        <v>373.1</v>
      </c>
      <c r="J28" s="91">
        <f t="shared" si="1"/>
        <v>386.5</v>
      </c>
    </row>
    <row r="29" spans="1:10">
      <c r="A29" s="58" t="s">
        <v>30</v>
      </c>
      <c r="B29" s="58" t="s">
        <v>108</v>
      </c>
      <c r="C29" s="58" t="s">
        <v>147</v>
      </c>
      <c r="D29" s="58" t="s">
        <v>109</v>
      </c>
      <c r="E29" s="58" t="s">
        <v>80</v>
      </c>
      <c r="F29" s="60">
        <v>10.63</v>
      </c>
      <c r="G29" s="60">
        <f>VLOOKUP(A29,'Was-wordt tarieven'!A:M,13,FALSE)</f>
        <v>9.7085791005563173</v>
      </c>
      <c r="H29" s="60">
        <v>11.05</v>
      </c>
      <c r="I29" s="61">
        <v>10.61</v>
      </c>
      <c r="J29" s="91">
        <f t="shared" si="1"/>
        <v>10.99</v>
      </c>
    </row>
    <row r="30" spans="1:10">
      <c r="A30" s="58" t="s">
        <v>32</v>
      </c>
      <c r="B30" s="58" t="s">
        <v>108</v>
      </c>
      <c r="C30" s="58" t="s">
        <v>148</v>
      </c>
      <c r="D30" s="58" t="s">
        <v>109</v>
      </c>
      <c r="E30" s="58" t="s">
        <v>80</v>
      </c>
      <c r="F30" s="60">
        <v>14.14</v>
      </c>
      <c r="G30" s="60">
        <f>VLOOKUP(A30,'Was-wordt tarieven'!A:M,13,FALSE)</f>
        <v>12.680146989758434</v>
      </c>
      <c r="H30" s="60">
        <v>14.7</v>
      </c>
      <c r="I30" s="61">
        <v>13.86</v>
      </c>
      <c r="J30" s="91">
        <f t="shared" si="1"/>
        <v>14.35</v>
      </c>
    </row>
    <row r="31" spans="1:10">
      <c r="A31" s="58" t="s">
        <v>34</v>
      </c>
      <c r="B31" s="58" t="s">
        <v>108</v>
      </c>
      <c r="C31" s="58" t="s">
        <v>149</v>
      </c>
      <c r="D31" s="58" t="s">
        <v>109</v>
      </c>
      <c r="E31" s="58" t="s">
        <v>80</v>
      </c>
      <c r="F31" s="60">
        <v>21.38</v>
      </c>
      <c r="G31" s="60">
        <f>VLOOKUP(A31,'Was-wordt tarieven'!A:M,13,FALSE)</f>
        <v>20.165824149728156</v>
      </c>
      <c r="H31" s="60">
        <v>22.22</v>
      </c>
      <c r="I31" s="61">
        <v>22.04</v>
      </c>
      <c r="J31" s="91">
        <f t="shared" si="1"/>
        <v>22.83</v>
      </c>
    </row>
    <row r="32" spans="1:10">
      <c r="A32" s="58" t="s">
        <v>41</v>
      </c>
      <c r="B32" s="58" t="s">
        <v>110</v>
      </c>
      <c r="C32" s="58" t="s">
        <v>150</v>
      </c>
      <c r="D32" s="58" t="s">
        <v>86</v>
      </c>
      <c r="E32" s="58" t="s">
        <v>80</v>
      </c>
      <c r="F32" s="60">
        <v>10.63</v>
      </c>
      <c r="G32" s="60">
        <f>VLOOKUP(A32,'Was-wordt tarieven'!A:M,13,FALSE)</f>
        <v>10.091999766238597</v>
      </c>
      <c r="H32" s="60">
        <v>11.05</v>
      </c>
      <c r="I32" s="61">
        <v>11.03</v>
      </c>
      <c r="J32" s="91">
        <f t="shared" si="1"/>
        <v>11.42</v>
      </c>
    </row>
    <row r="33" spans="1:10">
      <c r="A33" s="58" t="s">
        <v>43</v>
      </c>
      <c r="B33" s="58" t="s">
        <v>110</v>
      </c>
      <c r="C33" s="58" t="s">
        <v>151</v>
      </c>
      <c r="D33" s="58" t="s">
        <v>86</v>
      </c>
      <c r="E33" s="58" t="s">
        <v>80</v>
      </c>
      <c r="F33" s="60">
        <v>7.86</v>
      </c>
      <c r="G33" s="60">
        <f>VLOOKUP(A33,'Was-wordt tarieven'!A:M,13,FALSE)</f>
        <v>7.6199998538991247</v>
      </c>
      <c r="H33" s="60">
        <v>8.17</v>
      </c>
      <c r="I33" s="61">
        <v>8.33</v>
      </c>
      <c r="J33" s="91">
        <f t="shared" si="1"/>
        <v>8.6300000000000008</v>
      </c>
    </row>
    <row r="34" spans="1:10">
      <c r="A34" s="58" t="s">
        <v>45</v>
      </c>
      <c r="B34" s="58" t="s">
        <v>110</v>
      </c>
      <c r="C34" s="58" t="s">
        <v>152</v>
      </c>
      <c r="D34" s="58" t="s">
        <v>86</v>
      </c>
      <c r="E34" s="58" t="s">
        <v>83</v>
      </c>
      <c r="F34" s="60">
        <v>319.04000000000002</v>
      </c>
      <c r="G34" s="60">
        <f>VLOOKUP(A34,'Was-wordt tarieven'!A:M,13,FALSE)</f>
        <v>341.44389186958819</v>
      </c>
      <c r="H34" s="60">
        <v>354.9</v>
      </c>
      <c r="I34" s="61">
        <v>373.1</v>
      </c>
      <c r="J34" s="91">
        <f t="shared" si="1"/>
        <v>386.5</v>
      </c>
    </row>
    <row r="35" spans="1:10">
      <c r="A35" s="58" t="s">
        <v>47</v>
      </c>
      <c r="B35" s="58" t="s">
        <v>110</v>
      </c>
      <c r="C35" s="58" t="s">
        <v>153</v>
      </c>
      <c r="D35" s="58" t="s">
        <v>86</v>
      </c>
      <c r="E35" s="58" t="s">
        <v>83</v>
      </c>
      <c r="F35" s="60">
        <v>319.04000000000002</v>
      </c>
      <c r="G35" s="60">
        <f>VLOOKUP(A35,'Was-wordt tarieven'!A:M,13,FALSE)</f>
        <v>341.44389186958819</v>
      </c>
      <c r="H35" s="60">
        <v>354.9</v>
      </c>
      <c r="I35" s="61">
        <v>373.1</v>
      </c>
      <c r="J35" s="91">
        <f t="shared" si="1"/>
        <v>386.5</v>
      </c>
    </row>
    <row r="36" spans="1:10">
      <c r="A36" s="58" t="s">
        <v>49</v>
      </c>
      <c r="B36" s="58" t="s">
        <v>110</v>
      </c>
      <c r="C36" s="58" t="s">
        <v>154</v>
      </c>
      <c r="D36" s="58" t="s">
        <v>86</v>
      </c>
      <c r="E36" s="58" t="s">
        <v>83</v>
      </c>
      <c r="F36" s="60">
        <v>319.04000000000002</v>
      </c>
      <c r="G36" s="60">
        <f>VLOOKUP(A36,'Was-wordt tarieven'!A:M,13,FALSE)</f>
        <v>341.44389186958819</v>
      </c>
      <c r="H36" s="60">
        <v>354.9</v>
      </c>
      <c r="I36" s="61">
        <v>373.1</v>
      </c>
      <c r="J36" s="91">
        <f t="shared" si="1"/>
        <v>386.5</v>
      </c>
    </row>
  </sheetData>
  <autoFilter ref="A1:J1" xr:uid="{DAF343B7-945C-42EC-9E06-A9A6D9F4CAFE}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10F57B-441F-4D75-8E6D-3A0489165D1C}">
  <dimension ref="A1:AE36"/>
  <sheetViews>
    <sheetView topLeftCell="E1" zoomScale="80" zoomScaleNormal="80" workbookViewId="0">
      <pane ySplit="1" topLeftCell="A2" activePane="bottomLeft" state="frozen"/>
      <selection pane="bottomLeft" activeCell="M18" sqref="M18"/>
    </sheetView>
  </sheetViews>
  <sheetFormatPr defaultColWidth="8.59765625" defaultRowHeight="13.8"/>
  <cols>
    <col min="1" max="1" width="10.8984375" style="68" bestFit="1" customWidth="1"/>
    <col min="2" max="2" width="17.69921875" style="68" bestFit="1" customWidth="1"/>
    <col min="3" max="3" width="28.09765625" style="68" bestFit="1" customWidth="1"/>
    <col min="4" max="4" width="4.69921875" style="68" bestFit="1" customWidth="1"/>
    <col min="5" max="5" width="9.5" style="78" bestFit="1" customWidth="1"/>
    <col min="6" max="6" width="12.19921875" style="78" bestFit="1" customWidth="1"/>
    <col min="7" max="7" width="12.19921875" style="79" bestFit="1" customWidth="1"/>
    <col min="8" max="8" width="18.5" style="78" bestFit="1" customWidth="1"/>
    <col min="9" max="9" width="10" style="78" bestFit="1" customWidth="1"/>
    <col min="10" max="11" width="9.296875" style="78" bestFit="1" customWidth="1"/>
    <col min="12" max="12" width="10.19921875" style="78" bestFit="1" customWidth="1"/>
    <col min="13" max="13" width="10.3984375" style="78" bestFit="1" customWidth="1"/>
    <col min="14" max="14" width="46.09765625" style="78" bestFit="1" customWidth="1"/>
    <col min="15" max="15" width="12" style="78" bestFit="1" customWidth="1"/>
    <col min="16" max="16" width="9.5" style="78" bestFit="1" customWidth="1"/>
    <col min="17" max="17" width="11.296875" style="78" bestFit="1" customWidth="1"/>
    <col min="18" max="18" width="11.19921875" style="78" bestFit="1" customWidth="1"/>
    <col min="19" max="19" width="18.59765625" style="78" bestFit="1" customWidth="1"/>
    <col min="20" max="20" width="18.19921875" style="78" bestFit="1" customWidth="1"/>
    <col min="21" max="21" width="14.8984375" style="80" bestFit="1" customWidth="1"/>
    <col min="22" max="22" width="12" style="80" bestFit="1" customWidth="1"/>
    <col min="23" max="23" width="10.09765625" style="80" bestFit="1" customWidth="1"/>
    <col min="24" max="24" width="10.09765625" style="81" bestFit="1" customWidth="1"/>
    <col min="25" max="25" width="11.59765625" style="81" bestFit="1" customWidth="1"/>
    <col min="26" max="26" width="7.09765625" style="81" bestFit="1" customWidth="1"/>
    <col min="27" max="27" width="10" style="81" bestFit="1" customWidth="1"/>
    <col min="28" max="28" width="10.09765625" style="81" bestFit="1" customWidth="1"/>
    <col min="29" max="30" width="11.19921875" style="78" bestFit="1" customWidth="1"/>
    <col min="31" max="31" width="25.796875" style="68" customWidth="1"/>
    <col min="32" max="16384" width="8.59765625" style="68"/>
  </cols>
  <sheetData>
    <row r="1" spans="1:31" ht="79.2">
      <c r="A1" s="62" t="s">
        <v>75</v>
      </c>
      <c r="B1" s="62" t="s">
        <v>76</v>
      </c>
      <c r="C1" s="62" t="s">
        <v>77</v>
      </c>
      <c r="D1" s="62" t="s">
        <v>78</v>
      </c>
      <c r="E1" s="63" t="s">
        <v>111</v>
      </c>
      <c r="F1" s="64" t="s">
        <v>115</v>
      </c>
      <c r="G1" s="65" t="s">
        <v>115</v>
      </c>
      <c r="H1" s="64" t="s">
        <v>119</v>
      </c>
      <c r="I1" s="65" t="s">
        <v>120</v>
      </c>
      <c r="J1" s="65" t="s">
        <v>121</v>
      </c>
      <c r="K1" s="65" t="s">
        <v>122</v>
      </c>
      <c r="L1" s="65" t="s">
        <v>123</v>
      </c>
      <c r="M1" s="82" t="s">
        <v>124</v>
      </c>
      <c r="N1" s="65" t="s">
        <v>125</v>
      </c>
      <c r="O1" s="65" t="s">
        <v>126</v>
      </c>
      <c r="P1" s="64" t="s">
        <v>113</v>
      </c>
      <c r="Q1" s="64" t="s">
        <v>116</v>
      </c>
      <c r="R1" s="83" t="s">
        <v>124</v>
      </c>
      <c r="S1" s="64" t="s">
        <v>127</v>
      </c>
      <c r="T1" s="64" t="s">
        <v>128</v>
      </c>
      <c r="U1" s="66" t="s">
        <v>117</v>
      </c>
      <c r="V1" s="66" t="s">
        <v>129</v>
      </c>
      <c r="W1" s="66" t="s">
        <v>130</v>
      </c>
      <c r="X1" s="67" t="s">
        <v>131</v>
      </c>
      <c r="Y1" s="67" t="s">
        <v>132</v>
      </c>
      <c r="Z1" s="67" t="s">
        <v>133</v>
      </c>
      <c r="AA1" s="67" t="s">
        <v>134</v>
      </c>
      <c r="AB1" s="67" t="s">
        <v>135</v>
      </c>
      <c r="AC1" s="64" t="s">
        <v>136</v>
      </c>
      <c r="AD1" s="64" t="s">
        <v>137</v>
      </c>
      <c r="AE1" s="84"/>
    </row>
    <row r="2" spans="1:31">
      <c r="A2" s="85" t="s">
        <v>59</v>
      </c>
      <c r="B2" s="69" t="s">
        <v>84</v>
      </c>
      <c r="C2" s="69" t="s">
        <v>85</v>
      </c>
      <c r="D2" s="70" t="s">
        <v>86</v>
      </c>
      <c r="E2" s="72">
        <v>37.53</v>
      </c>
      <c r="F2" s="72">
        <v>37.53</v>
      </c>
      <c r="G2" s="75">
        <v>37.53</v>
      </c>
      <c r="H2" s="71"/>
      <c r="I2" s="71"/>
      <c r="J2" s="71"/>
      <c r="K2" s="71"/>
      <c r="L2" s="71"/>
      <c r="M2" s="75">
        <v>37.53</v>
      </c>
      <c r="N2" s="71"/>
      <c r="O2" s="71">
        <f>E2*1.0394</f>
        <v>39.008682000000007</v>
      </c>
      <c r="P2" s="71">
        <v>39.01</v>
      </c>
      <c r="Q2" s="71">
        <f t="shared" ref="Q2:Q36" si="0">G2*1.0394</f>
        <v>39.008682000000007</v>
      </c>
      <c r="R2" s="71">
        <f>Q2</f>
        <v>39.008682000000007</v>
      </c>
      <c r="S2" s="71"/>
      <c r="T2" s="76">
        <f>(R2-O2)/O2</f>
        <v>0</v>
      </c>
      <c r="U2" s="86">
        <f t="shared" ref="U2:U36" si="1">(Q2-P2)/P2</f>
        <v>-3.3786208664204166E-5</v>
      </c>
      <c r="V2" s="74"/>
      <c r="W2" s="87">
        <f>R2</f>
        <v>39.008682000000007</v>
      </c>
      <c r="X2" s="76">
        <f>(R2-P2)/P2</f>
        <v>-3.3786208664204166E-5</v>
      </c>
      <c r="Y2" s="76">
        <f t="shared" ref="Y2:Y36" si="2">(R2-Q2)/Q2</f>
        <v>0</v>
      </c>
      <c r="Z2" s="76"/>
      <c r="AA2" s="76">
        <f>(W2-P2)/P2</f>
        <v>-3.3786208664204166E-5</v>
      </c>
      <c r="AB2" s="76">
        <f t="shared" ref="AB2:AB36" si="3">(W2-R2)/R2</f>
        <v>0</v>
      </c>
      <c r="AC2" s="71">
        <f>R2</f>
        <v>39.008682000000007</v>
      </c>
      <c r="AD2" s="71">
        <f>ROUND(AC2*1.0513,2)</f>
        <v>41.01</v>
      </c>
    </row>
    <row r="3" spans="1:31">
      <c r="A3" s="85" t="s">
        <v>60</v>
      </c>
      <c r="B3" s="69" t="s">
        <v>84</v>
      </c>
      <c r="C3" s="69" t="s">
        <v>87</v>
      </c>
      <c r="D3" s="70" t="s">
        <v>86</v>
      </c>
      <c r="E3" s="72">
        <v>38.74</v>
      </c>
      <c r="F3" s="72">
        <v>38.74</v>
      </c>
      <c r="G3" s="75">
        <v>38.74</v>
      </c>
      <c r="H3" s="71"/>
      <c r="I3" s="71"/>
      <c r="J3" s="71"/>
      <c r="K3" s="71"/>
      <c r="L3" s="71"/>
      <c r="M3" s="75">
        <v>38.74</v>
      </c>
      <c r="N3" s="71"/>
      <c r="O3" s="71">
        <f t="shared" ref="O3:O36" si="4">E3*1.0394</f>
        <v>40.266356000000009</v>
      </c>
      <c r="P3" s="71">
        <v>40.270000000000003</v>
      </c>
      <c r="Q3" s="71">
        <f t="shared" si="0"/>
        <v>40.266356000000009</v>
      </c>
      <c r="R3" s="71">
        <f t="shared" ref="R3:R36" si="5">Q3</f>
        <v>40.266356000000009</v>
      </c>
      <c r="S3" s="71"/>
      <c r="T3" s="76">
        <f t="shared" ref="T3:T36" si="6">(R3-O3)/O3</f>
        <v>0</v>
      </c>
      <c r="U3" s="86">
        <f t="shared" si="1"/>
        <v>-9.0489197913936115E-5</v>
      </c>
      <c r="V3" s="74"/>
      <c r="W3" s="87">
        <f t="shared" ref="W3:W36" si="7">R3</f>
        <v>40.266356000000009</v>
      </c>
      <c r="X3" s="76">
        <f t="shared" ref="X3:X36" si="8">(R3-P3)/P3</f>
        <v>-9.0489197913936115E-5</v>
      </c>
      <c r="Y3" s="76">
        <f t="shared" si="2"/>
        <v>0</v>
      </c>
      <c r="Z3" s="76"/>
      <c r="AA3" s="76">
        <f t="shared" ref="AA3:AA36" si="9">(W3-P3)/P3</f>
        <v>-9.0489197913936115E-5</v>
      </c>
      <c r="AB3" s="76">
        <f t="shared" si="3"/>
        <v>0</v>
      </c>
      <c r="AC3" s="71">
        <f t="shared" ref="AC3:AC36" si="10">R3</f>
        <v>40.266356000000009</v>
      </c>
      <c r="AD3" s="71">
        <f t="shared" ref="AD3:AD36" si="11">ROUND(AC3*1.0513,2)</f>
        <v>42.33</v>
      </c>
    </row>
    <row r="4" spans="1:31">
      <c r="A4" s="88" t="s">
        <v>52</v>
      </c>
      <c r="B4" s="69" t="s">
        <v>19</v>
      </c>
      <c r="C4" s="69" t="s">
        <v>19</v>
      </c>
      <c r="D4" s="70" t="s">
        <v>86</v>
      </c>
      <c r="E4" s="71">
        <v>35.97</v>
      </c>
      <c r="F4" s="72">
        <v>40.421077349020301</v>
      </c>
      <c r="G4" s="75">
        <v>40.421077349020301</v>
      </c>
      <c r="H4" s="71"/>
      <c r="I4" s="71"/>
      <c r="J4" s="71"/>
      <c r="K4" s="71"/>
      <c r="L4" s="71"/>
      <c r="M4" s="75">
        <v>40.421077349020301</v>
      </c>
      <c r="N4" s="71"/>
      <c r="O4" s="71">
        <f t="shared" si="4"/>
        <v>37.387218000000004</v>
      </c>
      <c r="P4" s="71">
        <v>42.01</v>
      </c>
      <c r="Q4" s="71">
        <f t="shared" si="0"/>
        <v>42.013667796571703</v>
      </c>
      <c r="R4" s="71">
        <f t="shared" si="5"/>
        <v>42.013667796571703</v>
      </c>
      <c r="S4" s="71"/>
      <c r="T4" s="76">
        <f t="shared" si="6"/>
        <v>0.12374415760412283</v>
      </c>
      <c r="U4" s="86">
        <f t="shared" si="1"/>
        <v>8.7307702254336696E-5</v>
      </c>
      <c r="V4" s="74"/>
      <c r="W4" s="87">
        <f t="shared" si="7"/>
        <v>42.013667796571703</v>
      </c>
      <c r="X4" s="76">
        <f t="shared" si="8"/>
        <v>8.7307702254336696E-5</v>
      </c>
      <c r="Y4" s="76">
        <f t="shared" si="2"/>
        <v>0</v>
      </c>
      <c r="Z4" s="76"/>
      <c r="AA4" s="76">
        <f t="shared" si="9"/>
        <v>8.7307702254336696E-5</v>
      </c>
      <c r="AB4" s="76">
        <f t="shared" si="3"/>
        <v>0</v>
      </c>
      <c r="AC4" s="71">
        <f t="shared" si="10"/>
        <v>42.013667796571703</v>
      </c>
      <c r="AD4" s="71">
        <f t="shared" si="11"/>
        <v>44.17</v>
      </c>
    </row>
    <row r="5" spans="1:31" ht="28.2">
      <c r="A5" s="88" t="s">
        <v>35</v>
      </c>
      <c r="B5" s="69" t="s">
        <v>88</v>
      </c>
      <c r="C5" s="69" t="s">
        <v>89</v>
      </c>
      <c r="D5" s="70" t="s">
        <v>86</v>
      </c>
      <c r="E5" s="71">
        <v>63.11</v>
      </c>
      <c r="F5" s="72">
        <v>71.484252876574715</v>
      </c>
      <c r="G5" s="73">
        <v>70.572156087547498</v>
      </c>
      <c r="H5" s="71"/>
      <c r="I5" s="71"/>
      <c r="J5" s="71">
        <v>69.764671594726423</v>
      </c>
      <c r="K5" s="71">
        <v>72.79336007241136</v>
      </c>
      <c r="L5" s="71">
        <v>73.417849892884234</v>
      </c>
      <c r="M5" s="71">
        <v>69.147173790253802</v>
      </c>
      <c r="N5" s="89" t="s">
        <v>138</v>
      </c>
      <c r="O5" s="71">
        <f t="shared" si="4"/>
        <v>65.596534000000005</v>
      </c>
      <c r="P5" s="71">
        <v>74.3</v>
      </c>
      <c r="Q5" s="71">
        <f t="shared" si="0"/>
        <v>73.352699037396874</v>
      </c>
      <c r="R5" s="71">
        <f>M5*1.0394</f>
        <v>71.871572437589805</v>
      </c>
      <c r="S5" s="71"/>
      <c r="T5" s="76">
        <f t="shared" si="6"/>
        <v>9.5661128034444612E-2</v>
      </c>
      <c r="U5" s="86">
        <f t="shared" si="1"/>
        <v>-1.2749676481872448E-2</v>
      </c>
      <c r="V5" s="74"/>
      <c r="W5" s="87">
        <f t="shared" ref="W5:W12" si="12">L5*1.0394</f>
        <v>76.310513178663882</v>
      </c>
      <c r="X5" s="76">
        <f t="shared" si="8"/>
        <v>-3.2684085631361944E-2</v>
      </c>
      <c r="Y5" s="76">
        <f t="shared" si="2"/>
        <v>-2.0191848687830253E-2</v>
      </c>
      <c r="Z5" s="76">
        <f>(M5-G5)/G5</f>
        <v>-2.0191848687830218E-2</v>
      </c>
      <c r="AA5" s="76">
        <f t="shared" si="9"/>
        <v>2.7059396751869247E-2</v>
      </c>
      <c r="AB5" s="76">
        <f t="shared" si="3"/>
        <v>6.1762120829186855E-2</v>
      </c>
      <c r="AC5" s="71">
        <f t="shared" si="10"/>
        <v>71.871572437589805</v>
      </c>
      <c r="AD5" s="71">
        <f t="shared" si="11"/>
        <v>75.56</v>
      </c>
    </row>
    <row r="6" spans="1:31" ht="28.2">
      <c r="A6" s="88" t="s">
        <v>36</v>
      </c>
      <c r="B6" s="69" t="s">
        <v>88</v>
      </c>
      <c r="C6" s="69" t="s">
        <v>90</v>
      </c>
      <c r="D6" s="70" t="s">
        <v>86</v>
      </c>
      <c r="E6" s="71">
        <v>74.86</v>
      </c>
      <c r="F6" s="72">
        <v>83.987380605937588</v>
      </c>
      <c r="G6" s="73">
        <v>82.888656795571379</v>
      </c>
      <c r="H6" s="71"/>
      <c r="I6" s="71"/>
      <c r="J6" s="71">
        <v>77.033523941170273</v>
      </c>
      <c r="K6" s="71">
        <v>81.475434607213273</v>
      </c>
      <c r="L6" s="71">
        <v>82.490199622627486</v>
      </c>
      <c r="M6" s="71">
        <v>82.490199622627486</v>
      </c>
      <c r="N6" s="89" t="s">
        <v>139</v>
      </c>
      <c r="O6" s="71">
        <f t="shared" si="4"/>
        <v>77.809484000000012</v>
      </c>
      <c r="P6" s="71">
        <v>87.3</v>
      </c>
      <c r="Q6" s="71">
        <f t="shared" si="0"/>
        <v>86.154469873316899</v>
      </c>
      <c r="R6" s="71">
        <f t="shared" ref="R6:R12" si="13">M6*1.0394</f>
        <v>85.740313487759011</v>
      </c>
      <c r="S6" s="71"/>
      <c r="T6" s="76">
        <f t="shared" si="6"/>
        <v>0.101926257315355</v>
      </c>
      <c r="U6" s="86">
        <f t="shared" si="1"/>
        <v>-1.3121765483197005E-2</v>
      </c>
      <c r="V6" s="74"/>
      <c r="W6" s="87">
        <f t="shared" si="12"/>
        <v>85.740313487759011</v>
      </c>
      <c r="X6" s="76">
        <f t="shared" si="8"/>
        <v>-1.7865824882485528E-2</v>
      </c>
      <c r="Y6" s="76">
        <f t="shared" si="2"/>
        <v>-4.8071375306106712E-3</v>
      </c>
      <c r="Z6" s="76">
        <f t="shared" ref="Z6:Z26" si="14">(M6-G6)/G6</f>
        <v>-4.807137530610601E-3</v>
      </c>
      <c r="AA6" s="76">
        <f t="shared" si="9"/>
        <v>-1.7865824882485528E-2</v>
      </c>
      <c r="AB6" s="76">
        <f t="shared" si="3"/>
        <v>0</v>
      </c>
      <c r="AC6" s="71">
        <f t="shared" si="10"/>
        <v>85.740313487759011</v>
      </c>
      <c r="AD6" s="71">
        <f t="shared" si="11"/>
        <v>90.14</v>
      </c>
    </row>
    <row r="7" spans="1:31" ht="28.2">
      <c r="A7" s="88" t="s">
        <v>37</v>
      </c>
      <c r="B7" s="69" t="s">
        <v>88</v>
      </c>
      <c r="C7" s="69" t="s">
        <v>91</v>
      </c>
      <c r="D7" s="70" t="s">
        <v>86</v>
      </c>
      <c r="E7" s="71">
        <v>86.95</v>
      </c>
      <c r="F7" s="72">
        <v>98.858926510959662</v>
      </c>
      <c r="G7" s="73">
        <v>97.588189019901435</v>
      </c>
      <c r="H7" s="71"/>
      <c r="I7" s="71"/>
      <c r="J7" s="71">
        <v>85.452223500589042</v>
      </c>
      <c r="K7" s="71">
        <v>97.107664229315404</v>
      </c>
      <c r="L7" s="71">
        <v>94.23128992696428</v>
      </c>
      <c r="M7" s="71">
        <v>94.23128992696428</v>
      </c>
      <c r="N7" s="89" t="s">
        <v>140</v>
      </c>
      <c r="O7" s="71">
        <f t="shared" si="4"/>
        <v>90.375830000000008</v>
      </c>
      <c r="P7" s="71">
        <v>102.75</v>
      </c>
      <c r="Q7" s="71">
        <f t="shared" si="0"/>
        <v>101.43316366728556</v>
      </c>
      <c r="R7" s="71">
        <f t="shared" si="13"/>
        <v>97.944002750086682</v>
      </c>
      <c r="S7" s="71"/>
      <c r="T7" s="76">
        <f t="shared" si="6"/>
        <v>8.3741114743695014E-2</v>
      </c>
      <c r="U7" s="86">
        <f t="shared" si="1"/>
        <v>-1.2815925379216008E-2</v>
      </c>
      <c r="V7" s="74"/>
      <c r="W7" s="87">
        <f t="shared" si="12"/>
        <v>97.944002750086682</v>
      </c>
      <c r="X7" s="76">
        <f t="shared" si="8"/>
        <v>-4.6773695862903336E-2</v>
      </c>
      <c r="Y7" s="76">
        <f t="shared" si="2"/>
        <v>-3.4398620638944E-2</v>
      </c>
      <c r="Z7" s="76">
        <f t="shared" si="14"/>
        <v>-3.4398620638944055E-2</v>
      </c>
      <c r="AA7" s="76">
        <f t="shared" si="9"/>
        <v>-4.6773695862903336E-2</v>
      </c>
      <c r="AB7" s="76">
        <f t="shared" si="3"/>
        <v>0</v>
      </c>
      <c r="AC7" s="71">
        <f t="shared" si="10"/>
        <v>97.944002750086682</v>
      </c>
      <c r="AD7" s="71">
        <f t="shared" si="11"/>
        <v>102.97</v>
      </c>
    </row>
    <row r="8" spans="1:31" ht="28.2">
      <c r="A8" s="88" t="s">
        <v>29</v>
      </c>
      <c r="B8" s="69" t="s">
        <v>92</v>
      </c>
      <c r="C8" s="69" t="s">
        <v>89</v>
      </c>
      <c r="D8" s="70" t="s">
        <v>86</v>
      </c>
      <c r="E8" s="72">
        <v>10.63</v>
      </c>
      <c r="F8" s="71">
        <v>10.106589446102143</v>
      </c>
      <c r="G8" s="75">
        <v>10.106589446102143</v>
      </c>
      <c r="H8" s="71">
        <v>9.0054912050851215</v>
      </c>
      <c r="I8" s="71"/>
      <c r="J8" s="71">
        <v>9.5679287830340414</v>
      </c>
      <c r="K8" s="71">
        <v>10.496449652477574</v>
      </c>
      <c r="L8" s="71">
        <v>9.8173409966936092</v>
      </c>
      <c r="M8" s="71">
        <v>9.7085791005563173</v>
      </c>
      <c r="N8" s="89" t="s">
        <v>141</v>
      </c>
      <c r="O8" s="71">
        <f t="shared" si="4"/>
        <v>11.048822000000001</v>
      </c>
      <c r="P8" s="71">
        <v>11.05</v>
      </c>
      <c r="Q8" s="71">
        <f t="shared" si="0"/>
        <v>10.504789070278569</v>
      </c>
      <c r="R8" s="71">
        <f t="shared" si="13"/>
        <v>10.091097117118236</v>
      </c>
      <c r="S8" s="71">
        <f>H8*1.0394</f>
        <v>9.3603075585654754</v>
      </c>
      <c r="T8" s="76">
        <f t="shared" si="6"/>
        <v>-8.6681175864880861E-2</v>
      </c>
      <c r="U8" s="86">
        <f t="shared" si="1"/>
        <v>-4.9340355630898766E-2</v>
      </c>
      <c r="V8" s="74">
        <f>(S8-P8)/P8</f>
        <v>-0.15291334311624663</v>
      </c>
      <c r="W8" s="87">
        <f t="shared" si="12"/>
        <v>10.204144231963339</v>
      </c>
      <c r="X8" s="76">
        <f t="shared" si="8"/>
        <v>-8.6778541437263726E-2</v>
      </c>
      <c r="Y8" s="76">
        <f t="shared" si="2"/>
        <v>-3.9381271760210841E-2</v>
      </c>
      <c r="Z8" s="76">
        <f t="shared" si="14"/>
        <v>-3.9381271760210709E-2</v>
      </c>
      <c r="AA8" s="76">
        <f t="shared" si="9"/>
        <v>-7.6548033306485255E-2</v>
      </c>
      <c r="AB8" s="76">
        <f t="shared" si="3"/>
        <v>1.1202658495212821E-2</v>
      </c>
      <c r="AC8" s="71">
        <f t="shared" si="10"/>
        <v>10.091097117118236</v>
      </c>
      <c r="AD8" s="71">
        <f t="shared" si="11"/>
        <v>10.61</v>
      </c>
    </row>
    <row r="9" spans="1:31" ht="28.2">
      <c r="A9" s="88" t="s">
        <v>31</v>
      </c>
      <c r="B9" s="69" t="s">
        <v>92</v>
      </c>
      <c r="C9" s="69" t="s">
        <v>90</v>
      </c>
      <c r="D9" s="70" t="s">
        <v>86</v>
      </c>
      <c r="E9" s="72">
        <v>14.14</v>
      </c>
      <c r="F9" s="71">
        <v>13.72129572075383</v>
      </c>
      <c r="G9" s="73">
        <v>13.60384555077286</v>
      </c>
      <c r="H9" s="71">
        <v>12.340864856926252</v>
      </c>
      <c r="I9" s="71"/>
      <c r="J9" s="71">
        <v>12.397745398748881</v>
      </c>
      <c r="K9" s="71">
        <v>12.946336736858424</v>
      </c>
      <c r="L9" s="71">
        <v>12.680146989758434</v>
      </c>
      <c r="M9" s="71">
        <v>12.680146989758434</v>
      </c>
      <c r="N9" s="89" t="s">
        <v>142</v>
      </c>
      <c r="O9" s="71">
        <f t="shared" si="4"/>
        <v>14.697116000000001</v>
      </c>
      <c r="P9" s="71">
        <v>14.7</v>
      </c>
      <c r="Q9" s="71">
        <f t="shared" si="0"/>
        <v>14.139837065473312</v>
      </c>
      <c r="R9" s="71">
        <f t="shared" si="13"/>
        <v>13.179744781154918</v>
      </c>
      <c r="S9" s="71">
        <f t="shared" ref="S9:S12" si="15">H9*1.0394</f>
        <v>12.827094932289148</v>
      </c>
      <c r="T9" s="76">
        <f t="shared" si="6"/>
        <v>-0.10324278714579671</v>
      </c>
      <c r="U9" s="86">
        <f t="shared" si="1"/>
        <v>-3.8106322076645389E-2</v>
      </c>
      <c r="V9" s="74">
        <f t="shared" ref="V9:V12" si="16">(S9-P9)/P9</f>
        <v>-0.12740850800754092</v>
      </c>
      <c r="W9" s="87">
        <f t="shared" si="12"/>
        <v>13.179744781154918</v>
      </c>
      <c r="X9" s="76">
        <f t="shared" si="8"/>
        <v>-0.1034187223704137</v>
      </c>
      <c r="Y9" s="76">
        <f t="shared" si="2"/>
        <v>-6.7899812414582178E-2</v>
      </c>
      <c r="Z9" s="76">
        <f t="shared" si="14"/>
        <v>-6.7899812414582206E-2</v>
      </c>
      <c r="AA9" s="76">
        <f t="shared" si="9"/>
        <v>-0.1034187223704137</v>
      </c>
      <c r="AB9" s="76">
        <f t="shared" si="3"/>
        <v>0</v>
      </c>
      <c r="AC9" s="71">
        <f t="shared" si="10"/>
        <v>13.179744781154918</v>
      </c>
      <c r="AD9" s="71">
        <f t="shared" si="11"/>
        <v>13.86</v>
      </c>
    </row>
    <row r="10" spans="1:31" ht="28.2">
      <c r="A10" s="88" t="s">
        <v>33</v>
      </c>
      <c r="B10" s="69" t="s">
        <v>92</v>
      </c>
      <c r="C10" s="69" t="s">
        <v>91</v>
      </c>
      <c r="D10" s="70" t="s">
        <v>86</v>
      </c>
      <c r="E10" s="72">
        <v>21.38</v>
      </c>
      <c r="F10" s="71">
        <v>21.246302680339674</v>
      </c>
      <c r="G10" s="75">
        <v>21.246302680339674</v>
      </c>
      <c r="H10" s="71">
        <v>19.471672412305708</v>
      </c>
      <c r="I10" s="71"/>
      <c r="J10" s="71">
        <v>17.340937286942705</v>
      </c>
      <c r="K10" s="71">
        <v>20.405930087055392</v>
      </c>
      <c r="L10" s="75">
        <v>19.871541653139097</v>
      </c>
      <c r="M10" s="75">
        <v>20.165824149728156</v>
      </c>
      <c r="N10" s="89" t="s">
        <v>143</v>
      </c>
      <c r="O10" s="71">
        <f t="shared" si="4"/>
        <v>22.222372</v>
      </c>
      <c r="P10" s="71">
        <v>22.22</v>
      </c>
      <c r="Q10" s="71">
        <f t="shared" si="0"/>
        <v>22.083407005945059</v>
      </c>
      <c r="R10" s="71">
        <f t="shared" si="13"/>
        <v>20.960357621227448</v>
      </c>
      <c r="S10" s="71">
        <f t="shared" si="15"/>
        <v>20.238856305350556</v>
      </c>
      <c r="T10" s="76">
        <f t="shared" si="6"/>
        <v>-5.6790264278383594E-2</v>
      </c>
      <c r="U10" s="86">
        <f t="shared" si="1"/>
        <v>-6.1472994624185403E-3</v>
      </c>
      <c r="V10" s="74">
        <f t="shared" si="16"/>
        <v>-8.9160382297454696E-2</v>
      </c>
      <c r="W10" s="87">
        <f t="shared" si="12"/>
        <v>20.654480394272781</v>
      </c>
      <c r="X10" s="76">
        <f t="shared" si="8"/>
        <v>-5.6689576002365016E-2</v>
      </c>
      <c r="Y10" s="76">
        <f t="shared" si="2"/>
        <v>-5.0854896819828355E-2</v>
      </c>
      <c r="Z10" s="76">
        <f t="shared" si="14"/>
        <v>-5.0854896819828438E-2</v>
      </c>
      <c r="AA10" s="76">
        <f t="shared" si="9"/>
        <v>-7.0455427800504858E-2</v>
      </c>
      <c r="AB10" s="76">
        <f t="shared" si="3"/>
        <v>-1.4593130159424967E-2</v>
      </c>
      <c r="AC10" s="71">
        <f t="shared" si="10"/>
        <v>20.960357621227448</v>
      </c>
      <c r="AD10" s="71">
        <f t="shared" si="11"/>
        <v>22.04</v>
      </c>
    </row>
    <row r="11" spans="1:31" ht="28.2">
      <c r="A11" s="88" t="s">
        <v>50</v>
      </c>
      <c r="B11" s="69" t="s">
        <v>92</v>
      </c>
      <c r="C11" s="69" t="s">
        <v>82</v>
      </c>
      <c r="D11" s="70" t="s">
        <v>86</v>
      </c>
      <c r="E11" s="72">
        <v>13.53</v>
      </c>
      <c r="F11" s="71">
        <v>11.93093044198328</v>
      </c>
      <c r="G11" s="75">
        <v>11.93093044198328</v>
      </c>
      <c r="H11" s="71">
        <v>9.4016513093882956</v>
      </c>
      <c r="I11" s="71"/>
      <c r="J11" s="71">
        <v>12.244894926282047</v>
      </c>
      <c r="K11" s="71">
        <v>13.494928074967964</v>
      </c>
      <c r="L11" s="71">
        <v>12.189423203765466</v>
      </c>
      <c r="M11" s="71">
        <v>11.854073555111489</v>
      </c>
      <c r="N11" s="89" t="s">
        <v>144</v>
      </c>
      <c r="O11" s="71">
        <f t="shared" si="4"/>
        <v>14.063082000000001</v>
      </c>
      <c r="P11" s="71">
        <v>14.06</v>
      </c>
      <c r="Q11" s="71">
        <f t="shared" si="0"/>
        <v>12.401009101397422</v>
      </c>
      <c r="R11" s="71">
        <f t="shared" si="13"/>
        <v>12.321124053182883</v>
      </c>
      <c r="S11" s="71">
        <f t="shared" si="15"/>
        <v>9.7720763709781959</v>
      </c>
      <c r="T11" s="76">
        <f t="shared" si="6"/>
        <v>-0.12386743864660094</v>
      </c>
      <c r="U11" s="86">
        <f t="shared" si="1"/>
        <v>-0.11799366277400983</v>
      </c>
      <c r="V11" s="74">
        <f t="shared" si="16"/>
        <v>-0.30497323108263191</v>
      </c>
      <c r="W11" s="87">
        <f t="shared" si="12"/>
        <v>12.669686477993826</v>
      </c>
      <c r="X11" s="76">
        <f t="shared" si="8"/>
        <v>-0.123675387398088</v>
      </c>
      <c r="Y11" s="76">
        <f t="shared" si="2"/>
        <v>-6.4418183682759395E-3</v>
      </c>
      <c r="Z11" s="76">
        <f t="shared" si="14"/>
        <v>-6.4418183682760158E-3</v>
      </c>
      <c r="AA11" s="76">
        <f t="shared" si="9"/>
        <v>-9.8884318777110541E-2</v>
      </c>
      <c r="AB11" s="76">
        <f t="shared" si="3"/>
        <v>2.8289823502012378E-2</v>
      </c>
      <c r="AC11" s="71">
        <f t="shared" si="10"/>
        <v>12.321124053182883</v>
      </c>
      <c r="AD11" s="71">
        <f t="shared" si="11"/>
        <v>12.95</v>
      </c>
    </row>
    <row r="12" spans="1:31">
      <c r="A12" s="88" t="s">
        <v>51</v>
      </c>
      <c r="B12" s="69" t="s">
        <v>92</v>
      </c>
      <c r="C12" s="69" t="s">
        <v>93</v>
      </c>
      <c r="D12" s="70" t="s">
        <v>86</v>
      </c>
      <c r="E12" s="72">
        <v>16.34</v>
      </c>
      <c r="F12" s="71">
        <v>15.31940953728663</v>
      </c>
      <c r="G12" s="75">
        <v>15.31940953728663</v>
      </c>
      <c r="H12" s="71">
        <v>14.334458742512744</v>
      </c>
      <c r="I12" s="71"/>
      <c r="J12" s="71">
        <v>14.824403234771303</v>
      </c>
      <c r="K12" s="71">
        <v>17.332124616681682</v>
      </c>
      <c r="L12" s="75">
        <v>15.293454814057267</v>
      </c>
      <c r="M12" s="75">
        <v>15.293454814057267</v>
      </c>
      <c r="N12" s="71" t="s">
        <v>145</v>
      </c>
      <c r="O12" s="71">
        <f t="shared" si="4"/>
        <v>16.983796000000002</v>
      </c>
      <c r="P12" s="71">
        <v>16.98</v>
      </c>
      <c r="Q12" s="71">
        <f t="shared" si="0"/>
        <v>15.922994273055725</v>
      </c>
      <c r="R12" s="71">
        <f t="shared" si="13"/>
        <v>15.896016933731124</v>
      </c>
      <c r="S12" s="71">
        <f t="shared" si="15"/>
        <v>14.899236416967748</v>
      </c>
      <c r="T12" s="76">
        <f t="shared" si="6"/>
        <v>-6.404805299527136E-2</v>
      </c>
      <c r="U12" s="86">
        <f t="shared" si="1"/>
        <v>-6.2250042811794797E-2</v>
      </c>
      <c r="V12" s="74">
        <f t="shared" si="16"/>
        <v>-0.12254202491356024</v>
      </c>
      <c r="W12" s="87">
        <f t="shared" si="12"/>
        <v>15.896016933731124</v>
      </c>
      <c r="X12" s="76">
        <f t="shared" si="8"/>
        <v>-6.3838814267896143E-2</v>
      </c>
      <c r="Y12" s="76">
        <f t="shared" si="2"/>
        <v>-1.6942378337880145E-3</v>
      </c>
      <c r="Z12" s="76">
        <f t="shared" si="14"/>
        <v>-1.6942378337879589E-3</v>
      </c>
      <c r="AA12" s="76">
        <f t="shared" si="9"/>
        <v>-6.3838814267896143E-2</v>
      </c>
      <c r="AB12" s="76">
        <f t="shared" si="3"/>
        <v>0</v>
      </c>
      <c r="AC12" s="71">
        <f t="shared" si="10"/>
        <v>15.896016933731124</v>
      </c>
      <c r="AD12" s="71">
        <f t="shared" si="11"/>
        <v>16.71</v>
      </c>
    </row>
    <row r="13" spans="1:31">
      <c r="A13" s="88" t="s">
        <v>53</v>
      </c>
      <c r="B13" s="69" t="s">
        <v>94</v>
      </c>
      <c r="C13" s="69" t="s">
        <v>95</v>
      </c>
      <c r="D13" s="70" t="s">
        <v>86</v>
      </c>
      <c r="E13" s="71">
        <v>197.79</v>
      </c>
      <c r="F13" s="72">
        <v>262.10003152628957</v>
      </c>
      <c r="G13" s="75">
        <v>262.10003152628957</v>
      </c>
      <c r="H13" s="71"/>
      <c r="I13" s="71"/>
      <c r="J13" s="71"/>
      <c r="K13" s="71"/>
      <c r="L13" s="71"/>
      <c r="M13" s="75">
        <v>262.10003152628957</v>
      </c>
      <c r="N13" s="71"/>
      <c r="O13" s="71">
        <f t="shared" si="4"/>
        <v>205.58292600000001</v>
      </c>
      <c r="P13" s="71">
        <v>272.43</v>
      </c>
      <c r="Q13" s="71">
        <f t="shared" si="0"/>
        <v>272.42677276842539</v>
      </c>
      <c r="R13" s="71">
        <f t="shared" si="5"/>
        <v>272.42677276842539</v>
      </c>
      <c r="S13" s="71"/>
      <c r="T13" s="76">
        <f t="shared" si="6"/>
        <v>0.32514298764492422</v>
      </c>
      <c r="U13" s="86">
        <f t="shared" si="1"/>
        <v>-1.1846094683451483E-5</v>
      </c>
      <c r="V13" s="74"/>
      <c r="W13" s="87">
        <f t="shared" si="7"/>
        <v>272.42677276842539</v>
      </c>
      <c r="X13" s="76">
        <f t="shared" si="8"/>
        <v>-1.1846094683451483E-5</v>
      </c>
      <c r="Y13" s="76">
        <f t="shared" si="2"/>
        <v>0</v>
      </c>
      <c r="Z13" s="76"/>
      <c r="AA13" s="76">
        <f t="shared" si="9"/>
        <v>-1.1846094683451483E-5</v>
      </c>
      <c r="AB13" s="76">
        <f t="shared" si="3"/>
        <v>0</v>
      </c>
      <c r="AC13" s="71">
        <f t="shared" si="10"/>
        <v>272.42677276842539</v>
      </c>
      <c r="AD13" s="71">
        <f t="shared" si="11"/>
        <v>286.39999999999998</v>
      </c>
    </row>
    <row r="14" spans="1:31">
      <c r="A14" s="88" t="s">
        <v>54</v>
      </c>
      <c r="B14" s="69" t="s">
        <v>94</v>
      </c>
      <c r="C14" s="69" t="s">
        <v>90</v>
      </c>
      <c r="D14" s="70" t="s">
        <v>86</v>
      </c>
      <c r="E14" s="71">
        <v>151.68</v>
      </c>
      <c r="F14" s="72">
        <v>178.13171313827033</v>
      </c>
      <c r="G14" s="75">
        <v>178.13171313827033</v>
      </c>
      <c r="H14" s="71"/>
      <c r="I14" s="71"/>
      <c r="J14" s="71"/>
      <c r="K14" s="71"/>
      <c r="L14" s="71"/>
      <c r="M14" s="75">
        <v>178.13171313827033</v>
      </c>
      <c r="N14" s="71"/>
      <c r="O14" s="71">
        <f t="shared" si="4"/>
        <v>157.65619200000003</v>
      </c>
      <c r="P14" s="71">
        <v>185.15</v>
      </c>
      <c r="Q14" s="71">
        <f t="shared" si="0"/>
        <v>185.15010263591819</v>
      </c>
      <c r="R14" s="71">
        <f t="shared" si="5"/>
        <v>185.15010263591819</v>
      </c>
      <c r="S14" s="71"/>
      <c r="T14" s="76">
        <f t="shared" si="6"/>
        <v>0.17439156868585376</v>
      </c>
      <c r="U14" s="86">
        <f t="shared" si="1"/>
        <v>5.5433928264736157E-7</v>
      </c>
      <c r="V14" s="74"/>
      <c r="W14" s="87">
        <f t="shared" si="7"/>
        <v>185.15010263591819</v>
      </c>
      <c r="X14" s="76">
        <f t="shared" si="8"/>
        <v>5.5433928264736157E-7</v>
      </c>
      <c r="Y14" s="76">
        <f t="shared" si="2"/>
        <v>0</v>
      </c>
      <c r="Z14" s="76"/>
      <c r="AA14" s="76">
        <f t="shared" si="9"/>
        <v>5.5433928264736157E-7</v>
      </c>
      <c r="AB14" s="76">
        <f t="shared" si="3"/>
        <v>0</v>
      </c>
      <c r="AC14" s="71">
        <f t="shared" si="10"/>
        <v>185.15010263591819</v>
      </c>
      <c r="AD14" s="71">
        <f t="shared" si="11"/>
        <v>194.65</v>
      </c>
    </row>
    <row r="15" spans="1:31">
      <c r="A15" s="88" t="s">
        <v>55</v>
      </c>
      <c r="B15" s="69" t="s">
        <v>94</v>
      </c>
      <c r="C15" s="69" t="s">
        <v>96</v>
      </c>
      <c r="D15" s="70" t="s">
        <v>86</v>
      </c>
      <c r="E15" s="71">
        <v>205.31</v>
      </c>
      <c r="F15" s="72">
        <v>237.26874582694563</v>
      </c>
      <c r="G15" s="75">
        <v>237.26874582694563</v>
      </c>
      <c r="H15" s="71"/>
      <c r="I15" s="71"/>
      <c r="J15" s="71"/>
      <c r="K15" s="71"/>
      <c r="L15" s="71"/>
      <c r="M15" s="75">
        <v>237.26874582694563</v>
      </c>
      <c r="N15" s="71"/>
      <c r="O15" s="71">
        <f t="shared" si="4"/>
        <v>213.39921400000003</v>
      </c>
      <c r="P15" s="71">
        <v>246.62</v>
      </c>
      <c r="Q15" s="71">
        <f t="shared" si="0"/>
        <v>246.61713441252732</v>
      </c>
      <c r="R15" s="71">
        <f t="shared" si="5"/>
        <v>246.61713441252732</v>
      </c>
      <c r="S15" s="71"/>
      <c r="T15" s="76">
        <f t="shared" si="6"/>
        <v>0.15566093140590145</v>
      </c>
      <c r="U15" s="86">
        <f t="shared" si="1"/>
        <v>-1.1619444784217534E-5</v>
      </c>
      <c r="V15" s="74"/>
      <c r="W15" s="87">
        <f t="shared" si="7"/>
        <v>246.61713441252732</v>
      </c>
      <c r="X15" s="76">
        <f t="shared" si="8"/>
        <v>-1.1619444784217534E-5</v>
      </c>
      <c r="Y15" s="76">
        <f t="shared" si="2"/>
        <v>0</v>
      </c>
      <c r="Z15" s="76"/>
      <c r="AA15" s="76">
        <f t="shared" si="9"/>
        <v>-1.1619444784217534E-5</v>
      </c>
      <c r="AB15" s="76">
        <f t="shared" si="3"/>
        <v>0</v>
      </c>
      <c r="AC15" s="71">
        <f t="shared" si="10"/>
        <v>246.61713441252732</v>
      </c>
      <c r="AD15" s="71">
        <f t="shared" si="11"/>
        <v>259.27</v>
      </c>
    </row>
    <row r="16" spans="1:31">
      <c r="A16" s="88" t="s">
        <v>38</v>
      </c>
      <c r="B16" s="69" t="s">
        <v>10</v>
      </c>
      <c r="C16" s="69" t="s">
        <v>10</v>
      </c>
      <c r="D16" s="70" t="s">
        <v>86</v>
      </c>
      <c r="E16" s="71">
        <v>18.420000000000002</v>
      </c>
      <c r="F16" s="72">
        <v>18.440000000000001</v>
      </c>
      <c r="G16" s="75">
        <v>18.440000000000001</v>
      </c>
      <c r="H16" s="71"/>
      <c r="I16" s="71"/>
      <c r="J16" s="71"/>
      <c r="K16" s="71"/>
      <c r="L16" s="71"/>
      <c r="M16" s="75">
        <v>18.440000000000001</v>
      </c>
      <c r="N16" s="71"/>
      <c r="O16" s="71">
        <f t="shared" si="4"/>
        <v>19.145748000000005</v>
      </c>
      <c r="P16" s="71">
        <v>19.170000000000002</v>
      </c>
      <c r="Q16" s="71">
        <f t="shared" si="0"/>
        <v>19.166536000000004</v>
      </c>
      <c r="R16" s="71">
        <f t="shared" si="5"/>
        <v>19.166536000000004</v>
      </c>
      <c r="S16" s="71"/>
      <c r="T16" s="76">
        <f t="shared" si="6"/>
        <v>1.0857763300759823E-3</v>
      </c>
      <c r="U16" s="86">
        <f t="shared" si="1"/>
        <v>-1.8069900886789092E-4</v>
      </c>
      <c r="V16" s="74"/>
      <c r="W16" s="87">
        <f t="shared" si="7"/>
        <v>19.166536000000004</v>
      </c>
      <c r="X16" s="76">
        <f t="shared" si="8"/>
        <v>-1.8069900886789092E-4</v>
      </c>
      <c r="Y16" s="76">
        <f t="shared" si="2"/>
        <v>0</v>
      </c>
      <c r="Z16" s="76"/>
      <c r="AA16" s="76">
        <f t="shared" si="9"/>
        <v>-1.8069900886789092E-4</v>
      </c>
      <c r="AB16" s="76">
        <f t="shared" si="3"/>
        <v>0</v>
      </c>
      <c r="AC16" s="71">
        <f t="shared" si="10"/>
        <v>19.166536000000004</v>
      </c>
      <c r="AD16" s="71">
        <f t="shared" si="11"/>
        <v>20.149999999999999</v>
      </c>
    </row>
    <row r="17" spans="1:30">
      <c r="A17" s="88" t="s">
        <v>39</v>
      </c>
      <c r="B17" s="69" t="s">
        <v>11</v>
      </c>
      <c r="C17" s="69" t="s">
        <v>11</v>
      </c>
      <c r="D17" s="70" t="s">
        <v>86</v>
      </c>
      <c r="E17" s="71">
        <v>30.71</v>
      </c>
      <c r="F17" s="72">
        <v>34.74</v>
      </c>
      <c r="G17" s="75">
        <v>34.74</v>
      </c>
      <c r="H17" s="71"/>
      <c r="I17" s="71"/>
      <c r="J17" s="71"/>
      <c r="K17" s="71"/>
      <c r="L17" s="71"/>
      <c r="M17" s="75">
        <v>35.65</v>
      </c>
      <c r="N17" s="71"/>
      <c r="O17" s="71">
        <f t="shared" si="4"/>
        <v>31.919974000000003</v>
      </c>
      <c r="P17" s="71">
        <v>36.11</v>
      </c>
      <c r="Q17" s="71">
        <f t="shared" si="0"/>
        <v>36.108756000000007</v>
      </c>
      <c r="R17" s="71">
        <f t="shared" si="5"/>
        <v>36.108756000000007</v>
      </c>
      <c r="S17" s="71"/>
      <c r="T17" s="76">
        <f t="shared" si="6"/>
        <v>0.13122761315532408</v>
      </c>
      <c r="U17" s="86">
        <f t="shared" si="1"/>
        <v>-3.44502907779755E-5</v>
      </c>
      <c r="V17" s="74"/>
      <c r="W17" s="87">
        <f t="shared" si="7"/>
        <v>36.108756000000007</v>
      </c>
      <c r="X17" s="76">
        <f t="shared" si="8"/>
        <v>-3.44502907779755E-5</v>
      </c>
      <c r="Y17" s="76">
        <f t="shared" si="2"/>
        <v>0</v>
      </c>
      <c r="Z17" s="76"/>
      <c r="AA17" s="76">
        <f t="shared" si="9"/>
        <v>-3.44502907779755E-5</v>
      </c>
      <c r="AB17" s="76">
        <f t="shared" si="3"/>
        <v>0</v>
      </c>
      <c r="AC17" s="77">
        <f>35.65*1.0394</f>
        <v>37.054610000000004</v>
      </c>
      <c r="AD17" s="77">
        <f t="shared" si="11"/>
        <v>38.96</v>
      </c>
    </row>
    <row r="18" spans="1:30">
      <c r="A18" s="88" t="s">
        <v>40</v>
      </c>
      <c r="B18" s="69" t="s">
        <v>97</v>
      </c>
      <c r="C18" s="69" t="s">
        <v>98</v>
      </c>
      <c r="D18" s="70" t="s">
        <v>86</v>
      </c>
      <c r="E18" s="72">
        <v>10.63</v>
      </c>
      <c r="F18" s="71">
        <v>10.091999766238597</v>
      </c>
      <c r="G18" s="75">
        <v>10.091999766238597</v>
      </c>
      <c r="H18" s="71"/>
      <c r="I18" s="71"/>
      <c r="J18" s="71"/>
      <c r="K18" s="71"/>
      <c r="L18" s="71"/>
      <c r="M18" s="75">
        <v>10.091999766238597</v>
      </c>
      <c r="N18" s="71"/>
      <c r="O18" s="71">
        <f t="shared" si="4"/>
        <v>11.048822000000001</v>
      </c>
      <c r="P18" s="71">
        <v>11.05</v>
      </c>
      <c r="Q18" s="71">
        <f t="shared" si="0"/>
        <v>10.489624557028399</v>
      </c>
      <c r="R18" s="71">
        <f t="shared" si="5"/>
        <v>10.489624557028399</v>
      </c>
      <c r="S18" s="71"/>
      <c r="T18" s="76">
        <f t="shared" si="6"/>
        <v>-5.0611498942747177E-2</v>
      </c>
      <c r="U18" s="86">
        <f t="shared" si="1"/>
        <v>-5.0712709771185631E-2</v>
      </c>
      <c r="V18" s="74"/>
      <c r="W18" s="87">
        <f t="shared" si="7"/>
        <v>10.489624557028399</v>
      </c>
      <c r="X18" s="76">
        <f t="shared" si="8"/>
        <v>-5.0712709771185631E-2</v>
      </c>
      <c r="Y18" s="76">
        <f t="shared" si="2"/>
        <v>0</v>
      </c>
      <c r="Z18" s="76"/>
      <c r="AA18" s="76">
        <f t="shared" si="9"/>
        <v>-5.0712709771185631E-2</v>
      </c>
      <c r="AB18" s="76">
        <f t="shared" si="3"/>
        <v>0</v>
      </c>
      <c r="AC18" s="71">
        <f t="shared" si="10"/>
        <v>10.489624557028399</v>
      </c>
      <c r="AD18" s="71">
        <f t="shared" si="11"/>
        <v>11.03</v>
      </c>
    </row>
    <row r="19" spans="1:30">
      <c r="A19" s="88" t="s">
        <v>42</v>
      </c>
      <c r="B19" s="69" t="s">
        <v>97</v>
      </c>
      <c r="C19" s="69" t="s">
        <v>99</v>
      </c>
      <c r="D19" s="70" t="s">
        <v>86</v>
      </c>
      <c r="E19" s="72">
        <v>7.86</v>
      </c>
      <c r="F19" s="71">
        <v>7.6199998538991247</v>
      </c>
      <c r="G19" s="75">
        <v>7.6199998538991247</v>
      </c>
      <c r="H19" s="71"/>
      <c r="I19" s="71"/>
      <c r="J19" s="71"/>
      <c r="K19" s="71"/>
      <c r="L19" s="71"/>
      <c r="M19" s="75">
        <v>7.6199998538991247</v>
      </c>
      <c r="N19" s="71"/>
      <c r="O19" s="71">
        <f t="shared" si="4"/>
        <v>8.1696840000000019</v>
      </c>
      <c r="P19" s="71">
        <v>8.17</v>
      </c>
      <c r="Q19" s="71">
        <f t="shared" si="0"/>
        <v>7.9202278481427513</v>
      </c>
      <c r="R19" s="71">
        <f t="shared" si="5"/>
        <v>7.9202278481427513</v>
      </c>
      <c r="S19" s="71"/>
      <c r="T19" s="76">
        <f t="shared" si="6"/>
        <v>-3.0534369732935891E-2</v>
      </c>
      <c r="U19" s="86">
        <f t="shared" si="1"/>
        <v>-3.0571866812392736E-2</v>
      </c>
      <c r="V19" s="74"/>
      <c r="W19" s="87">
        <f t="shared" si="7"/>
        <v>7.9202278481427513</v>
      </c>
      <c r="X19" s="76">
        <f t="shared" si="8"/>
        <v>-3.0571866812392736E-2</v>
      </c>
      <c r="Y19" s="76">
        <f t="shared" si="2"/>
        <v>0</v>
      </c>
      <c r="Z19" s="76"/>
      <c r="AA19" s="76">
        <f t="shared" si="9"/>
        <v>-3.0571866812392736E-2</v>
      </c>
      <c r="AB19" s="76">
        <f t="shared" si="3"/>
        <v>0</v>
      </c>
      <c r="AC19" s="71">
        <f t="shared" si="10"/>
        <v>7.9202278481427513</v>
      </c>
      <c r="AD19" s="71">
        <f t="shared" si="11"/>
        <v>8.33</v>
      </c>
    </row>
    <row r="20" spans="1:30">
      <c r="A20" s="88" t="s">
        <v>44</v>
      </c>
      <c r="B20" s="69" t="s">
        <v>97</v>
      </c>
      <c r="C20" s="69" t="s">
        <v>100</v>
      </c>
      <c r="D20" s="70" t="s">
        <v>86</v>
      </c>
      <c r="E20" s="71">
        <v>319.04000000000002</v>
      </c>
      <c r="F20" s="72">
        <v>341.44389186958819</v>
      </c>
      <c r="G20" s="75">
        <v>341.44389186958819</v>
      </c>
      <c r="H20" s="71"/>
      <c r="I20" s="71"/>
      <c r="J20" s="71"/>
      <c r="K20" s="71"/>
      <c r="L20" s="71"/>
      <c r="M20" s="75">
        <v>341.44389186958819</v>
      </c>
      <c r="N20" s="71"/>
      <c r="O20" s="71">
        <f t="shared" si="4"/>
        <v>331.61017600000008</v>
      </c>
      <c r="P20" s="71">
        <v>354.9</v>
      </c>
      <c r="Q20" s="71">
        <f t="shared" si="0"/>
        <v>354.89678120924998</v>
      </c>
      <c r="R20" s="71">
        <f t="shared" si="5"/>
        <v>354.89678120924998</v>
      </c>
      <c r="S20" s="71"/>
      <c r="T20" s="76">
        <f t="shared" si="6"/>
        <v>7.0222830584215523E-2</v>
      </c>
      <c r="U20" s="86">
        <f t="shared" si="1"/>
        <v>-9.0695710059099024E-6</v>
      </c>
      <c r="V20" s="74"/>
      <c r="W20" s="87">
        <f t="shared" si="7"/>
        <v>354.89678120924998</v>
      </c>
      <c r="X20" s="76">
        <f t="shared" si="8"/>
        <v>-9.0695710059099024E-6</v>
      </c>
      <c r="Y20" s="76">
        <f t="shared" si="2"/>
        <v>0</v>
      </c>
      <c r="Z20" s="76"/>
      <c r="AA20" s="76">
        <f t="shared" si="9"/>
        <v>-9.0695710059099024E-6</v>
      </c>
      <c r="AB20" s="76">
        <f t="shared" si="3"/>
        <v>0</v>
      </c>
      <c r="AC20" s="71">
        <f t="shared" si="10"/>
        <v>354.89678120924998</v>
      </c>
      <c r="AD20" s="71">
        <f t="shared" si="11"/>
        <v>373.1</v>
      </c>
    </row>
    <row r="21" spans="1:30">
      <c r="A21" s="88" t="s">
        <v>46</v>
      </c>
      <c r="B21" s="69" t="s">
        <v>97</v>
      </c>
      <c r="C21" s="69" t="s">
        <v>101</v>
      </c>
      <c r="D21" s="70" t="s">
        <v>86</v>
      </c>
      <c r="E21" s="71">
        <v>319.04000000000002</v>
      </c>
      <c r="F21" s="72">
        <v>341.44389186958819</v>
      </c>
      <c r="G21" s="75">
        <v>341.44389186958819</v>
      </c>
      <c r="H21" s="71"/>
      <c r="I21" s="71"/>
      <c r="J21" s="71"/>
      <c r="K21" s="71"/>
      <c r="L21" s="71"/>
      <c r="M21" s="75">
        <v>341.44389186958819</v>
      </c>
      <c r="N21" s="71"/>
      <c r="O21" s="71">
        <f t="shared" si="4"/>
        <v>331.61017600000008</v>
      </c>
      <c r="P21" s="71">
        <v>354.9</v>
      </c>
      <c r="Q21" s="71">
        <f t="shared" si="0"/>
        <v>354.89678120924998</v>
      </c>
      <c r="R21" s="71">
        <f t="shared" si="5"/>
        <v>354.89678120924998</v>
      </c>
      <c r="S21" s="71"/>
      <c r="T21" s="76">
        <f t="shared" si="6"/>
        <v>7.0222830584215523E-2</v>
      </c>
      <c r="U21" s="86">
        <f t="shared" si="1"/>
        <v>-9.0695710059099024E-6</v>
      </c>
      <c r="V21" s="74"/>
      <c r="W21" s="87">
        <f t="shared" si="7"/>
        <v>354.89678120924998</v>
      </c>
      <c r="X21" s="76">
        <f t="shared" si="8"/>
        <v>-9.0695710059099024E-6</v>
      </c>
      <c r="Y21" s="76">
        <f t="shared" si="2"/>
        <v>0</v>
      </c>
      <c r="Z21" s="76"/>
      <c r="AA21" s="76">
        <f t="shared" si="9"/>
        <v>-9.0695710059099024E-6</v>
      </c>
      <c r="AB21" s="76">
        <f t="shared" si="3"/>
        <v>0</v>
      </c>
      <c r="AC21" s="71">
        <f t="shared" si="10"/>
        <v>354.89678120924998</v>
      </c>
      <c r="AD21" s="71">
        <f t="shared" si="11"/>
        <v>373.1</v>
      </c>
    </row>
    <row r="22" spans="1:30">
      <c r="A22" s="88" t="s">
        <v>48</v>
      </c>
      <c r="B22" s="69" t="s">
        <v>97</v>
      </c>
      <c r="C22" s="69" t="s">
        <v>102</v>
      </c>
      <c r="D22" s="70" t="s">
        <v>86</v>
      </c>
      <c r="E22" s="71">
        <v>319.04000000000002</v>
      </c>
      <c r="F22" s="72">
        <v>341.44389186958819</v>
      </c>
      <c r="G22" s="75">
        <v>341.44389186958819</v>
      </c>
      <c r="H22" s="71"/>
      <c r="I22" s="71"/>
      <c r="J22" s="71"/>
      <c r="K22" s="71"/>
      <c r="L22" s="71"/>
      <c r="M22" s="75">
        <v>341.44389186958819</v>
      </c>
      <c r="N22" s="71"/>
      <c r="O22" s="71">
        <f t="shared" si="4"/>
        <v>331.61017600000008</v>
      </c>
      <c r="P22" s="71">
        <v>354.9</v>
      </c>
      <c r="Q22" s="71">
        <f t="shared" si="0"/>
        <v>354.89678120924998</v>
      </c>
      <c r="R22" s="71">
        <f t="shared" si="5"/>
        <v>354.89678120924998</v>
      </c>
      <c r="S22" s="71"/>
      <c r="T22" s="76">
        <f t="shared" si="6"/>
        <v>7.0222830584215523E-2</v>
      </c>
      <c r="U22" s="86">
        <f t="shared" si="1"/>
        <v>-9.0695710059099024E-6</v>
      </c>
      <c r="V22" s="74"/>
      <c r="W22" s="87">
        <f t="shared" si="7"/>
        <v>354.89678120924998</v>
      </c>
      <c r="X22" s="76">
        <f t="shared" si="8"/>
        <v>-9.0695710059099024E-6</v>
      </c>
      <c r="Y22" s="76">
        <f t="shared" si="2"/>
        <v>0</v>
      </c>
      <c r="Z22" s="76"/>
      <c r="AA22" s="76">
        <f t="shared" si="9"/>
        <v>-9.0695710059099024E-6</v>
      </c>
      <c r="AB22" s="76">
        <f t="shared" si="3"/>
        <v>0</v>
      </c>
      <c r="AC22" s="71">
        <f t="shared" si="10"/>
        <v>354.89678120924998</v>
      </c>
      <c r="AD22" s="71">
        <f t="shared" si="11"/>
        <v>373.1</v>
      </c>
    </row>
    <row r="23" spans="1:30">
      <c r="A23" s="88" t="s">
        <v>61</v>
      </c>
      <c r="B23" s="69" t="s">
        <v>63</v>
      </c>
      <c r="C23" s="69" t="s">
        <v>63</v>
      </c>
      <c r="D23" s="70" t="s">
        <v>86</v>
      </c>
      <c r="E23" s="71">
        <v>86.95</v>
      </c>
      <c r="F23" s="72">
        <v>86.95</v>
      </c>
      <c r="G23" s="75">
        <v>86.95</v>
      </c>
      <c r="H23" s="71"/>
      <c r="I23" s="71"/>
      <c r="J23" s="71"/>
      <c r="K23" s="71"/>
      <c r="L23" s="71"/>
      <c r="M23" s="75">
        <v>86.95</v>
      </c>
      <c r="N23" s="71"/>
      <c r="O23" s="71">
        <f t="shared" si="4"/>
        <v>90.375830000000008</v>
      </c>
      <c r="P23" s="71">
        <v>90.38</v>
      </c>
      <c r="Q23" s="71">
        <f t="shared" si="0"/>
        <v>90.375830000000008</v>
      </c>
      <c r="R23" s="71">
        <f t="shared" si="5"/>
        <v>90.375830000000008</v>
      </c>
      <c r="S23" s="71"/>
      <c r="T23" s="76">
        <f t="shared" si="6"/>
        <v>0</v>
      </c>
      <c r="U23" s="86">
        <f t="shared" si="1"/>
        <v>-4.6138526222480579E-5</v>
      </c>
      <c r="V23" s="74"/>
      <c r="W23" s="87">
        <f t="shared" si="7"/>
        <v>90.375830000000008</v>
      </c>
      <c r="X23" s="76">
        <f t="shared" si="8"/>
        <v>-4.6138526222480579E-5</v>
      </c>
      <c r="Y23" s="76">
        <f t="shared" si="2"/>
        <v>0</v>
      </c>
      <c r="Z23" s="76"/>
      <c r="AA23" s="76">
        <f t="shared" si="9"/>
        <v>-4.6138526222480579E-5</v>
      </c>
      <c r="AB23" s="76">
        <f t="shared" si="3"/>
        <v>0</v>
      </c>
      <c r="AC23" s="71">
        <f t="shared" si="10"/>
        <v>90.375830000000008</v>
      </c>
      <c r="AD23" s="71">
        <f t="shared" si="11"/>
        <v>95.01</v>
      </c>
    </row>
    <row r="24" spans="1:30" ht="28.2">
      <c r="A24" s="88" t="s">
        <v>30</v>
      </c>
      <c r="B24" s="69" t="s">
        <v>108</v>
      </c>
      <c r="C24" s="69" t="s">
        <v>3</v>
      </c>
      <c r="D24" s="70" t="s">
        <v>109</v>
      </c>
      <c r="E24" s="72">
        <v>10.63</v>
      </c>
      <c r="F24" s="71">
        <v>10.106589446102143</v>
      </c>
      <c r="G24" s="75">
        <v>10.106589446102143</v>
      </c>
      <c r="H24" s="71">
        <v>9.0054912050851215</v>
      </c>
      <c r="I24" s="71"/>
      <c r="J24" s="71">
        <v>9.5679287830340414</v>
      </c>
      <c r="K24" s="71">
        <v>10.496449652477574</v>
      </c>
      <c r="L24" s="71">
        <v>9.8173409966936092</v>
      </c>
      <c r="M24" s="71">
        <v>9.7085791005563173</v>
      </c>
      <c r="N24" s="89" t="s">
        <v>141</v>
      </c>
      <c r="O24" s="71">
        <f t="shared" si="4"/>
        <v>11.048822000000001</v>
      </c>
      <c r="P24" s="71">
        <v>11.05</v>
      </c>
      <c r="Q24" s="71">
        <f t="shared" si="0"/>
        <v>10.504789070278569</v>
      </c>
      <c r="R24" s="71">
        <f t="shared" ref="R24:R26" si="17">M24*1.0394</f>
        <v>10.091097117118236</v>
      </c>
      <c r="S24" s="71"/>
      <c r="T24" s="76">
        <f t="shared" si="6"/>
        <v>-8.6681175864880861E-2</v>
      </c>
      <c r="U24" s="86">
        <f t="shared" si="1"/>
        <v>-4.9340355630898766E-2</v>
      </c>
      <c r="V24" s="74"/>
      <c r="W24" s="87">
        <f>L24*1.0394</f>
        <v>10.204144231963339</v>
      </c>
      <c r="X24" s="76">
        <f t="shared" si="8"/>
        <v>-8.6778541437263726E-2</v>
      </c>
      <c r="Y24" s="76">
        <f t="shared" si="2"/>
        <v>-3.9381271760210841E-2</v>
      </c>
      <c r="Z24" s="76">
        <f t="shared" si="14"/>
        <v>-3.9381271760210709E-2</v>
      </c>
      <c r="AA24" s="76">
        <f t="shared" si="9"/>
        <v>-7.6548033306485255E-2</v>
      </c>
      <c r="AB24" s="76">
        <f t="shared" si="3"/>
        <v>1.1202658495212821E-2</v>
      </c>
      <c r="AC24" s="71">
        <f t="shared" si="10"/>
        <v>10.091097117118236</v>
      </c>
      <c r="AD24" s="71">
        <f t="shared" si="11"/>
        <v>10.61</v>
      </c>
    </row>
    <row r="25" spans="1:30" ht="28.2">
      <c r="A25" s="88" t="s">
        <v>32</v>
      </c>
      <c r="B25" s="69" t="s">
        <v>108</v>
      </c>
      <c r="C25" s="69" t="s">
        <v>4</v>
      </c>
      <c r="D25" s="70" t="s">
        <v>109</v>
      </c>
      <c r="E25" s="72">
        <v>14.14</v>
      </c>
      <c r="F25" s="71">
        <v>13.72129572075383</v>
      </c>
      <c r="G25" s="75">
        <v>13.72129572075383</v>
      </c>
      <c r="H25" s="71">
        <v>12.340864856926252</v>
      </c>
      <c r="I25" s="71"/>
      <c r="J25" s="71">
        <v>12.397745398748881</v>
      </c>
      <c r="K25" s="71">
        <v>12.946336736858424</v>
      </c>
      <c r="L25" s="71">
        <v>12.680146989758434</v>
      </c>
      <c r="M25" s="71">
        <v>12.680146989758434</v>
      </c>
      <c r="N25" s="89" t="s">
        <v>142</v>
      </c>
      <c r="O25" s="71">
        <f t="shared" si="4"/>
        <v>14.697116000000001</v>
      </c>
      <c r="P25" s="71">
        <v>14.7</v>
      </c>
      <c r="Q25" s="71">
        <f t="shared" si="0"/>
        <v>14.261914772151531</v>
      </c>
      <c r="R25" s="71">
        <f t="shared" si="17"/>
        <v>13.179744781154918</v>
      </c>
      <c r="S25" s="71"/>
      <c r="T25" s="76">
        <f t="shared" si="6"/>
        <v>-0.10324278714579671</v>
      </c>
      <c r="U25" s="86">
        <f t="shared" si="1"/>
        <v>-2.9801716180167904E-2</v>
      </c>
      <c r="V25" s="74"/>
      <c r="W25" s="87">
        <f>L25*1.0394</f>
        <v>13.179744781154918</v>
      </c>
      <c r="X25" s="76">
        <f t="shared" si="8"/>
        <v>-0.1034187223704137</v>
      </c>
      <c r="Y25" s="76">
        <f t="shared" si="2"/>
        <v>-7.5878310050604705E-2</v>
      </c>
      <c r="Z25" s="76">
        <f t="shared" si="14"/>
        <v>-7.5878310050604775E-2</v>
      </c>
      <c r="AA25" s="76">
        <f t="shared" si="9"/>
        <v>-0.1034187223704137</v>
      </c>
      <c r="AB25" s="76">
        <f t="shared" si="3"/>
        <v>0</v>
      </c>
      <c r="AC25" s="71">
        <f t="shared" si="10"/>
        <v>13.179744781154918</v>
      </c>
      <c r="AD25" s="71">
        <f t="shared" si="11"/>
        <v>13.86</v>
      </c>
    </row>
    <row r="26" spans="1:30" ht="28.2">
      <c r="A26" s="88" t="s">
        <v>34</v>
      </c>
      <c r="B26" s="69" t="s">
        <v>108</v>
      </c>
      <c r="C26" s="69" t="s">
        <v>5</v>
      </c>
      <c r="D26" s="70" t="s">
        <v>109</v>
      </c>
      <c r="E26" s="72">
        <v>21.38</v>
      </c>
      <c r="F26" s="71">
        <v>21.246302680339674</v>
      </c>
      <c r="G26" s="75">
        <v>21.246302680339674</v>
      </c>
      <c r="H26" s="71">
        <v>19.471672412305708</v>
      </c>
      <c r="I26" s="71"/>
      <c r="J26" s="71">
        <v>17.340937286942705</v>
      </c>
      <c r="K26" s="71">
        <v>20.405930087055392</v>
      </c>
      <c r="L26" s="75">
        <v>19.871541653139097</v>
      </c>
      <c r="M26" s="75">
        <v>20.165824149728156</v>
      </c>
      <c r="N26" s="89" t="s">
        <v>143</v>
      </c>
      <c r="O26" s="71">
        <f t="shared" si="4"/>
        <v>22.222372</v>
      </c>
      <c r="P26" s="71">
        <v>22.22</v>
      </c>
      <c r="Q26" s="71">
        <f t="shared" si="0"/>
        <v>22.083407005945059</v>
      </c>
      <c r="R26" s="71">
        <f t="shared" si="17"/>
        <v>20.960357621227448</v>
      </c>
      <c r="S26" s="71"/>
      <c r="T26" s="76">
        <f t="shared" si="6"/>
        <v>-5.6790264278383594E-2</v>
      </c>
      <c r="U26" s="86">
        <f t="shared" si="1"/>
        <v>-6.1472994624185403E-3</v>
      </c>
      <c r="V26" s="74"/>
      <c r="W26" s="87">
        <f>L26*1.0394</f>
        <v>20.654480394272781</v>
      </c>
      <c r="X26" s="76">
        <f t="shared" si="8"/>
        <v>-5.6689576002365016E-2</v>
      </c>
      <c r="Y26" s="76">
        <f t="shared" si="2"/>
        <v>-5.0854896819828355E-2</v>
      </c>
      <c r="Z26" s="76">
        <f t="shared" si="14"/>
        <v>-5.0854896819828438E-2</v>
      </c>
      <c r="AA26" s="76">
        <f t="shared" si="9"/>
        <v>-7.0455427800504858E-2</v>
      </c>
      <c r="AB26" s="76">
        <f t="shared" si="3"/>
        <v>-1.4593130159424967E-2</v>
      </c>
      <c r="AC26" s="71">
        <f t="shared" si="10"/>
        <v>20.960357621227448</v>
      </c>
      <c r="AD26" s="71">
        <f t="shared" si="11"/>
        <v>22.04</v>
      </c>
    </row>
    <row r="27" spans="1:30">
      <c r="A27" s="88" t="s">
        <v>41</v>
      </c>
      <c r="B27" s="69" t="s">
        <v>108</v>
      </c>
      <c r="C27" s="69" t="s">
        <v>12</v>
      </c>
      <c r="D27" s="70" t="s">
        <v>109</v>
      </c>
      <c r="E27" s="72">
        <v>10.63</v>
      </c>
      <c r="F27" s="71">
        <v>10.091999766238597</v>
      </c>
      <c r="G27" s="75">
        <v>10.091999766238597</v>
      </c>
      <c r="H27" s="71"/>
      <c r="I27" s="71"/>
      <c r="J27" s="71"/>
      <c r="K27" s="71"/>
      <c r="L27" s="71"/>
      <c r="M27" s="75">
        <v>10.091999766238597</v>
      </c>
      <c r="N27" s="71"/>
      <c r="O27" s="71">
        <f t="shared" si="4"/>
        <v>11.048822000000001</v>
      </c>
      <c r="P27" s="71">
        <v>11.05</v>
      </c>
      <c r="Q27" s="71">
        <f t="shared" si="0"/>
        <v>10.489624557028399</v>
      </c>
      <c r="R27" s="71">
        <f t="shared" si="5"/>
        <v>10.489624557028399</v>
      </c>
      <c r="S27" s="71"/>
      <c r="T27" s="76">
        <f t="shared" si="6"/>
        <v>-5.0611498942747177E-2</v>
      </c>
      <c r="U27" s="86">
        <f t="shared" si="1"/>
        <v>-5.0712709771185631E-2</v>
      </c>
      <c r="V27" s="74"/>
      <c r="W27" s="87">
        <f t="shared" si="7"/>
        <v>10.489624557028399</v>
      </c>
      <c r="X27" s="76">
        <f t="shared" si="8"/>
        <v>-5.0712709771185631E-2</v>
      </c>
      <c r="Y27" s="76">
        <f t="shared" si="2"/>
        <v>0</v>
      </c>
      <c r="Z27" s="76"/>
      <c r="AA27" s="76">
        <f t="shared" si="9"/>
        <v>-5.0712709771185631E-2</v>
      </c>
      <c r="AB27" s="76">
        <f t="shared" si="3"/>
        <v>0</v>
      </c>
      <c r="AC27" s="71">
        <f t="shared" si="10"/>
        <v>10.489624557028399</v>
      </c>
      <c r="AD27" s="71">
        <f t="shared" si="11"/>
        <v>11.03</v>
      </c>
    </row>
    <row r="28" spans="1:30">
      <c r="A28" s="88" t="s">
        <v>43</v>
      </c>
      <c r="B28" s="69" t="s">
        <v>108</v>
      </c>
      <c r="C28" s="69" t="s">
        <v>13</v>
      </c>
      <c r="D28" s="70" t="s">
        <v>109</v>
      </c>
      <c r="E28" s="72">
        <v>7.86</v>
      </c>
      <c r="F28" s="71">
        <v>7.6199998538991247</v>
      </c>
      <c r="G28" s="75">
        <v>7.6199998538991247</v>
      </c>
      <c r="H28" s="71"/>
      <c r="I28" s="71"/>
      <c r="J28" s="71"/>
      <c r="K28" s="71"/>
      <c r="L28" s="71"/>
      <c r="M28" s="75">
        <v>7.6199998538991247</v>
      </c>
      <c r="N28" s="71"/>
      <c r="O28" s="71">
        <f t="shared" si="4"/>
        <v>8.1696840000000019</v>
      </c>
      <c r="P28" s="71">
        <v>8.17</v>
      </c>
      <c r="Q28" s="71">
        <f t="shared" si="0"/>
        <v>7.9202278481427513</v>
      </c>
      <c r="R28" s="71">
        <f t="shared" si="5"/>
        <v>7.9202278481427513</v>
      </c>
      <c r="S28" s="71"/>
      <c r="T28" s="76">
        <f t="shared" si="6"/>
        <v>-3.0534369732935891E-2</v>
      </c>
      <c r="U28" s="86">
        <f t="shared" si="1"/>
        <v>-3.0571866812392736E-2</v>
      </c>
      <c r="V28" s="74"/>
      <c r="W28" s="87">
        <f t="shared" si="7"/>
        <v>7.9202278481427513</v>
      </c>
      <c r="X28" s="76">
        <f t="shared" si="8"/>
        <v>-3.0571866812392736E-2</v>
      </c>
      <c r="Y28" s="76">
        <f t="shared" si="2"/>
        <v>0</v>
      </c>
      <c r="Z28" s="76"/>
      <c r="AA28" s="76">
        <f t="shared" si="9"/>
        <v>-3.0571866812392736E-2</v>
      </c>
      <c r="AB28" s="76">
        <f t="shared" si="3"/>
        <v>0</v>
      </c>
      <c r="AC28" s="71">
        <f t="shared" si="10"/>
        <v>7.9202278481427513</v>
      </c>
      <c r="AD28" s="71">
        <f t="shared" si="11"/>
        <v>8.33</v>
      </c>
    </row>
    <row r="29" spans="1:30">
      <c r="A29" s="88" t="s">
        <v>45</v>
      </c>
      <c r="B29" s="69" t="s">
        <v>108</v>
      </c>
      <c r="C29" s="69" t="s">
        <v>14</v>
      </c>
      <c r="D29" s="70" t="s">
        <v>109</v>
      </c>
      <c r="E29" s="71">
        <v>319.04000000000002</v>
      </c>
      <c r="F29" s="72">
        <v>341.44389186958819</v>
      </c>
      <c r="G29" s="75">
        <v>341.44389186958819</v>
      </c>
      <c r="H29" s="71"/>
      <c r="I29" s="71"/>
      <c r="J29" s="71"/>
      <c r="K29" s="71"/>
      <c r="L29" s="71"/>
      <c r="M29" s="75">
        <v>341.44389186958819</v>
      </c>
      <c r="N29" s="71"/>
      <c r="O29" s="71">
        <f t="shared" si="4"/>
        <v>331.61017600000008</v>
      </c>
      <c r="P29" s="71">
        <v>354.9</v>
      </c>
      <c r="Q29" s="71">
        <f t="shared" si="0"/>
        <v>354.89678120924998</v>
      </c>
      <c r="R29" s="71">
        <f t="shared" si="5"/>
        <v>354.89678120924998</v>
      </c>
      <c r="S29" s="71"/>
      <c r="T29" s="76">
        <f t="shared" si="6"/>
        <v>7.0222830584215523E-2</v>
      </c>
      <c r="U29" s="86">
        <f t="shared" si="1"/>
        <v>-9.0695710059099024E-6</v>
      </c>
      <c r="V29" s="74"/>
      <c r="W29" s="87">
        <f t="shared" si="7"/>
        <v>354.89678120924998</v>
      </c>
      <c r="X29" s="76">
        <f t="shared" si="8"/>
        <v>-9.0695710059099024E-6</v>
      </c>
      <c r="Y29" s="76">
        <f t="shared" si="2"/>
        <v>0</v>
      </c>
      <c r="Z29" s="76"/>
      <c r="AA29" s="76">
        <f t="shared" si="9"/>
        <v>-9.0695710059099024E-6</v>
      </c>
      <c r="AB29" s="76">
        <f t="shared" si="3"/>
        <v>0</v>
      </c>
      <c r="AC29" s="71">
        <f t="shared" si="10"/>
        <v>354.89678120924998</v>
      </c>
      <c r="AD29" s="71">
        <f t="shared" si="11"/>
        <v>373.1</v>
      </c>
    </row>
    <row r="30" spans="1:30">
      <c r="A30" s="88" t="s">
        <v>47</v>
      </c>
      <c r="B30" s="69" t="s">
        <v>108</v>
      </c>
      <c r="C30" s="69" t="s">
        <v>15</v>
      </c>
      <c r="D30" s="70" t="s">
        <v>109</v>
      </c>
      <c r="E30" s="71">
        <v>319.04000000000002</v>
      </c>
      <c r="F30" s="72">
        <v>341.44389186958819</v>
      </c>
      <c r="G30" s="75">
        <v>341.44389186958819</v>
      </c>
      <c r="H30" s="71"/>
      <c r="I30" s="71"/>
      <c r="J30" s="71"/>
      <c r="K30" s="71"/>
      <c r="L30" s="71"/>
      <c r="M30" s="75">
        <v>341.44389186958819</v>
      </c>
      <c r="N30" s="71"/>
      <c r="O30" s="71">
        <f t="shared" si="4"/>
        <v>331.61017600000008</v>
      </c>
      <c r="P30" s="71">
        <v>354.9</v>
      </c>
      <c r="Q30" s="71">
        <f t="shared" si="0"/>
        <v>354.89678120924998</v>
      </c>
      <c r="R30" s="71">
        <f t="shared" si="5"/>
        <v>354.89678120924998</v>
      </c>
      <c r="S30" s="71"/>
      <c r="T30" s="76">
        <f t="shared" si="6"/>
        <v>7.0222830584215523E-2</v>
      </c>
      <c r="U30" s="86">
        <f t="shared" si="1"/>
        <v>-9.0695710059099024E-6</v>
      </c>
      <c r="V30" s="74"/>
      <c r="W30" s="87">
        <f t="shared" si="7"/>
        <v>354.89678120924998</v>
      </c>
      <c r="X30" s="76">
        <f t="shared" si="8"/>
        <v>-9.0695710059099024E-6</v>
      </c>
      <c r="Y30" s="76">
        <f t="shared" si="2"/>
        <v>0</v>
      </c>
      <c r="Z30" s="76"/>
      <c r="AA30" s="76">
        <f t="shared" si="9"/>
        <v>-9.0695710059099024E-6</v>
      </c>
      <c r="AB30" s="76">
        <f t="shared" si="3"/>
        <v>0</v>
      </c>
      <c r="AC30" s="71">
        <f t="shared" si="10"/>
        <v>354.89678120924998</v>
      </c>
      <c r="AD30" s="71">
        <f t="shared" si="11"/>
        <v>373.1</v>
      </c>
    </row>
    <row r="31" spans="1:30">
      <c r="A31" s="88" t="s">
        <v>49</v>
      </c>
      <c r="B31" s="69" t="s">
        <v>108</v>
      </c>
      <c r="C31" s="69" t="s">
        <v>16</v>
      </c>
      <c r="D31" s="70" t="s">
        <v>109</v>
      </c>
      <c r="E31" s="71">
        <v>319.04000000000002</v>
      </c>
      <c r="F31" s="72">
        <v>341.44389186958819</v>
      </c>
      <c r="G31" s="75">
        <v>341.44389186958819</v>
      </c>
      <c r="H31" s="71"/>
      <c r="I31" s="71"/>
      <c r="J31" s="71"/>
      <c r="K31" s="71"/>
      <c r="L31" s="71"/>
      <c r="M31" s="75">
        <v>341.44389186958819</v>
      </c>
      <c r="N31" s="71"/>
      <c r="O31" s="71">
        <f t="shared" si="4"/>
        <v>331.61017600000008</v>
      </c>
      <c r="P31" s="71">
        <v>354.9</v>
      </c>
      <c r="Q31" s="71">
        <f t="shared" si="0"/>
        <v>354.89678120924998</v>
      </c>
      <c r="R31" s="71">
        <f t="shared" si="5"/>
        <v>354.89678120924998</v>
      </c>
      <c r="S31" s="71"/>
      <c r="T31" s="76">
        <f t="shared" si="6"/>
        <v>7.0222830584215523E-2</v>
      </c>
      <c r="U31" s="86">
        <f t="shared" si="1"/>
        <v>-9.0695710059099024E-6</v>
      </c>
      <c r="V31" s="74"/>
      <c r="W31" s="87">
        <f t="shared" si="7"/>
        <v>354.89678120924998</v>
      </c>
      <c r="X31" s="76">
        <f t="shared" si="8"/>
        <v>-9.0695710059099024E-6</v>
      </c>
      <c r="Y31" s="76">
        <f t="shared" si="2"/>
        <v>0</v>
      </c>
      <c r="Z31" s="76"/>
      <c r="AA31" s="76">
        <f t="shared" si="9"/>
        <v>-9.0695710059099024E-6</v>
      </c>
      <c r="AB31" s="76">
        <f t="shared" si="3"/>
        <v>0</v>
      </c>
      <c r="AC31" s="71">
        <f t="shared" si="10"/>
        <v>354.89678120924998</v>
      </c>
      <c r="AD31" s="71">
        <f t="shared" si="11"/>
        <v>373.1</v>
      </c>
    </row>
    <row r="32" spans="1:30">
      <c r="A32" s="88" t="s">
        <v>64</v>
      </c>
      <c r="B32" s="69" t="s">
        <v>97</v>
      </c>
      <c r="C32" s="69" t="s">
        <v>12</v>
      </c>
      <c r="D32" s="70" t="s">
        <v>109</v>
      </c>
      <c r="E32" s="72">
        <v>10.63</v>
      </c>
      <c r="F32" s="71">
        <v>10.091999766238597</v>
      </c>
      <c r="G32" s="75">
        <v>10.091999766238597</v>
      </c>
      <c r="H32" s="71"/>
      <c r="I32" s="71"/>
      <c r="J32" s="71"/>
      <c r="K32" s="71"/>
      <c r="L32" s="71"/>
      <c r="M32" s="75">
        <v>10.091999766238597</v>
      </c>
      <c r="N32" s="71"/>
      <c r="O32" s="71">
        <f t="shared" si="4"/>
        <v>11.048822000000001</v>
      </c>
      <c r="P32" s="71">
        <v>11.05</v>
      </c>
      <c r="Q32" s="71">
        <f t="shared" si="0"/>
        <v>10.489624557028399</v>
      </c>
      <c r="R32" s="71">
        <f t="shared" si="5"/>
        <v>10.489624557028399</v>
      </c>
      <c r="S32" s="71"/>
      <c r="T32" s="76">
        <f t="shared" si="6"/>
        <v>-5.0611498942747177E-2</v>
      </c>
      <c r="U32" s="86">
        <f t="shared" si="1"/>
        <v>-5.0712709771185631E-2</v>
      </c>
      <c r="V32" s="74"/>
      <c r="W32" s="87">
        <f t="shared" si="7"/>
        <v>10.489624557028399</v>
      </c>
      <c r="X32" s="76">
        <f t="shared" si="8"/>
        <v>-5.0712709771185631E-2</v>
      </c>
      <c r="Y32" s="76">
        <f t="shared" si="2"/>
        <v>0</v>
      </c>
      <c r="Z32" s="76"/>
      <c r="AA32" s="76">
        <f t="shared" si="9"/>
        <v>-5.0712709771185631E-2</v>
      </c>
      <c r="AB32" s="76">
        <f t="shared" si="3"/>
        <v>0</v>
      </c>
      <c r="AC32" s="71">
        <f t="shared" si="10"/>
        <v>10.489624557028399</v>
      </c>
      <c r="AD32" s="71">
        <f t="shared" si="11"/>
        <v>11.03</v>
      </c>
    </row>
    <row r="33" spans="1:30">
      <c r="A33" s="88" t="s">
        <v>65</v>
      </c>
      <c r="B33" s="69" t="s">
        <v>97</v>
      </c>
      <c r="C33" s="69" t="s">
        <v>13</v>
      </c>
      <c r="D33" s="70" t="s">
        <v>109</v>
      </c>
      <c r="E33" s="72">
        <v>7.86</v>
      </c>
      <c r="F33" s="71">
        <v>7.6199998538991247</v>
      </c>
      <c r="G33" s="75">
        <v>7.6199998538991247</v>
      </c>
      <c r="H33" s="71"/>
      <c r="I33" s="71"/>
      <c r="J33" s="71"/>
      <c r="K33" s="71"/>
      <c r="L33" s="71"/>
      <c r="M33" s="75">
        <v>7.6199998538991247</v>
      </c>
      <c r="N33" s="71"/>
      <c r="O33" s="71">
        <f t="shared" si="4"/>
        <v>8.1696840000000019</v>
      </c>
      <c r="P33" s="71">
        <v>8.17</v>
      </c>
      <c r="Q33" s="71">
        <f t="shared" si="0"/>
        <v>7.9202278481427513</v>
      </c>
      <c r="R33" s="71">
        <f t="shared" si="5"/>
        <v>7.9202278481427513</v>
      </c>
      <c r="S33" s="71"/>
      <c r="T33" s="76">
        <f t="shared" si="6"/>
        <v>-3.0534369732935891E-2</v>
      </c>
      <c r="U33" s="86">
        <f t="shared" si="1"/>
        <v>-3.0571866812392736E-2</v>
      </c>
      <c r="V33" s="74"/>
      <c r="W33" s="87">
        <f t="shared" si="7"/>
        <v>7.9202278481427513</v>
      </c>
      <c r="X33" s="76">
        <f t="shared" si="8"/>
        <v>-3.0571866812392736E-2</v>
      </c>
      <c r="Y33" s="76">
        <f t="shared" si="2"/>
        <v>0</v>
      </c>
      <c r="Z33" s="76"/>
      <c r="AA33" s="76">
        <f t="shared" si="9"/>
        <v>-3.0571866812392736E-2</v>
      </c>
      <c r="AB33" s="76">
        <f t="shared" si="3"/>
        <v>0</v>
      </c>
      <c r="AC33" s="71">
        <f t="shared" si="10"/>
        <v>7.9202278481427513</v>
      </c>
      <c r="AD33" s="71">
        <f t="shared" si="11"/>
        <v>8.33</v>
      </c>
    </row>
    <row r="34" spans="1:30">
      <c r="A34" s="88" t="s">
        <v>66</v>
      </c>
      <c r="B34" s="69" t="s">
        <v>97</v>
      </c>
      <c r="C34" s="69" t="s">
        <v>14</v>
      </c>
      <c r="D34" s="70" t="s">
        <v>109</v>
      </c>
      <c r="E34" s="71">
        <v>319.04000000000002</v>
      </c>
      <c r="F34" s="72">
        <v>341.44389186958819</v>
      </c>
      <c r="G34" s="75">
        <v>341.44389186958819</v>
      </c>
      <c r="H34" s="71"/>
      <c r="I34" s="71"/>
      <c r="J34" s="71"/>
      <c r="K34" s="71"/>
      <c r="L34" s="71"/>
      <c r="M34" s="75">
        <v>341.44389186958819</v>
      </c>
      <c r="N34" s="71"/>
      <c r="O34" s="71">
        <f t="shared" si="4"/>
        <v>331.61017600000008</v>
      </c>
      <c r="P34" s="71">
        <v>354.9</v>
      </c>
      <c r="Q34" s="71">
        <f t="shared" si="0"/>
        <v>354.89678120924998</v>
      </c>
      <c r="R34" s="71">
        <f t="shared" si="5"/>
        <v>354.89678120924998</v>
      </c>
      <c r="S34" s="71"/>
      <c r="T34" s="76">
        <f t="shared" si="6"/>
        <v>7.0222830584215523E-2</v>
      </c>
      <c r="U34" s="86">
        <f t="shared" si="1"/>
        <v>-9.0695710059099024E-6</v>
      </c>
      <c r="V34" s="74"/>
      <c r="W34" s="87">
        <f t="shared" si="7"/>
        <v>354.89678120924998</v>
      </c>
      <c r="X34" s="76">
        <f t="shared" si="8"/>
        <v>-9.0695710059099024E-6</v>
      </c>
      <c r="Y34" s="76">
        <f t="shared" si="2"/>
        <v>0</v>
      </c>
      <c r="Z34" s="76"/>
      <c r="AA34" s="76">
        <f t="shared" si="9"/>
        <v>-9.0695710059099024E-6</v>
      </c>
      <c r="AB34" s="76">
        <f t="shared" si="3"/>
        <v>0</v>
      </c>
      <c r="AC34" s="71">
        <f t="shared" si="10"/>
        <v>354.89678120924998</v>
      </c>
      <c r="AD34" s="71">
        <f t="shared" si="11"/>
        <v>373.1</v>
      </c>
    </row>
    <row r="35" spans="1:30">
      <c r="A35" s="88" t="s">
        <v>67</v>
      </c>
      <c r="B35" s="69" t="s">
        <v>97</v>
      </c>
      <c r="C35" s="69" t="s">
        <v>15</v>
      </c>
      <c r="D35" s="70" t="s">
        <v>109</v>
      </c>
      <c r="E35" s="71">
        <v>319.04000000000002</v>
      </c>
      <c r="F35" s="72">
        <v>341.44389186958819</v>
      </c>
      <c r="G35" s="75">
        <v>341.44389186958819</v>
      </c>
      <c r="H35" s="71"/>
      <c r="I35" s="71"/>
      <c r="J35" s="71"/>
      <c r="K35" s="71"/>
      <c r="L35" s="71"/>
      <c r="M35" s="75">
        <v>341.44389186958819</v>
      </c>
      <c r="N35" s="71"/>
      <c r="O35" s="71">
        <f t="shared" si="4"/>
        <v>331.61017600000008</v>
      </c>
      <c r="P35" s="71">
        <v>354.9</v>
      </c>
      <c r="Q35" s="71">
        <f t="shared" si="0"/>
        <v>354.89678120924998</v>
      </c>
      <c r="R35" s="71">
        <f t="shared" si="5"/>
        <v>354.89678120924998</v>
      </c>
      <c r="S35" s="71"/>
      <c r="T35" s="76">
        <f t="shared" si="6"/>
        <v>7.0222830584215523E-2</v>
      </c>
      <c r="U35" s="86">
        <f t="shared" si="1"/>
        <v>-9.0695710059099024E-6</v>
      </c>
      <c r="V35" s="74"/>
      <c r="W35" s="87">
        <f t="shared" si="7"/>
        <v>354.89678120924998</v>
      </c>
      <c r="X35" s="76">
        <f t="shared" si="8"/>
        <v>-9.0695710059099024E-6</v>
      </c>
      <c r="Y35" s="76">
        <f t="shared" si="2"/>
        <v>0</v>
      </c>
      <c r="Z35" s="76"/>
      <c r="AA35" s="76">
        <f t="shared" si="9"/>
        <v>-9.0695710059099024E-6</v>
      </c>
      <c r="AB35" s="76">
        <f t="shared" si="3"/>
        <v>0</v>
      </c>
      <c r="AC35" s="71">
        <f t="shared" si="10"/>
        <v>354.89678120924998</v>
      </c>
      <c r="AD35" s="71">
        <f t="shared" si="11"/>
        <v>373.1</v>
      </c>
    </row>
    <row r="36" spans="1:30">
      <c r="A36" s="88" t="s">
        <v>68</v>
      </c>
      <c r="B36" s="69" t="s">
        <v>97</v>
      </c>
      <c r="C36" s="69" t="s">
        <v>16</v>
      </c>
      <c r="D36" s="70" t="s">
        <v>109</v>
      </c>
      <c r="E36" s="71">
        <v>319.04000000000002</v>
      </c>
      <c r="F36" s="72">
        <v>341.44389186958819</v>
      </c>
      <c r="G36" s="75">
        <v>341.44389186958819</v>
      </c>
      <c r="H36" s="71"/>
      <c r="I36" s="71"/>
      <c r="J36" s="71"/>
      <c r="K36" s="71"/>
      <c r="L36" s="71"/>
      <c r="M36" s="75">
        <v>341.44389186958819</v>
      </c>
      <c r="N36" s="71"/>
      <c r="O36" s="71">
        <f t="shared" si="4"/>
        <v>331.61017600000008</v>
      </c>
      <c r="P36" s="71">
        <v>354.9</v>
      </c>
      <c r="Q36" s="71">
        <f t="shared" si="0"/>
        <v>354.89678120924998</v>
      </c>
      <c r="R36" s="71">
        <f t="shared" si="5"/>
        <v>354.89678120924998</v>
      </c>
      <c r="S36" s="71"/>
      <c r="T36" s="76">
        <f t="shared" si="6"/>
        <v>7.0222830584215523E-2</v>
      </c>
      <c r="U36" s="86">
        <f t="shared" si="1"/>
        <v>-9.0695710059099024E-6</v>
      </c>
      <c r="V36" s="74"/>
      <c r="W36" s="87">
        <f t="shared" si="7"/>
        <v>354.89678120924998</v>
      </c>
      <c r="X36" s="76">
        <f t="shared" si="8"/>
        <v>-9.0695710059099024E-6</v>
      </c>
      <c r="Y36" s="76">
        <f t="shared" si="2"/>
        <v>0</v>
      </c>
      <c r="Z36" s="76"/>
      <c r="AA36" s="76">
        <f t="shared" si="9"/>
        <v>-9.0695710059099024E-6</v>
      </c>
      <c r="AB36" s="76">
        <f t="shared" si="3"/>
        <v>0</v>
      </c>
      <c r="AC36" s="71">
        <f t="shared" si="10"/>
        <v>354.89678120924998</v>
      </c>
      <c r="AD36" s="71">
        <f t="shared" si="11"/>
        <v>373.1</v>
      </c>
    </row>
  </sheetData>
  <conditionalFormatting sqref="A1:A1048576">
    <cfRule type="duplicateValues" dxfId="0" priority="1"/>
  </conditionalFormatting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1</vt:i4>
      </vt:variant>
    </vt:vector>
  </HeadingPairs>
  <TitlesOfParts>
    <vt:vector size="4" baseType="lpstr">
      <vt:lpstr>Tarieven 2026 nieuwe inkoop</vt:lpstr>
      <vt:lpstr>was-wordt lijst</vt:lpstr>
      <vt:lpstr>Was-wordt tarieven</vt:lpstr>
      <vt:lpstr>'Tarieven 2026 nieuwe inkoop'!Afdrukbereik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HE240520 Verschil tarieven Integraal, Wmo en Jeugd ZorgRegio MIJOV</dc:title>
  <dc:creator>Harm Eskes</dc:creator>
  <cp:lastModifiedBy>Panneman, J.</cp:lastModifiedBy>
  <cp:lastPrinted>2025-03-11T14:57:07Z</cp:lastPrinted>
  <dcterms:created xsi:type="dcterms:W3CDTF">2024-03-15T10:40:09Z</dcterms:created>
  <dcterms:modified xsi:type="dcterms:W3CDTF">2026-11-03T12:41:55Z</dcterms:modified>
</cp:coreProperties>
</file>